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e\fdp_dokumenti\5_Zinojumi_viedokli\2020 uzraudzibas zinojums\"/>
    </mc:Choice>
  </mc:AlternateContent>
  <bookViews>
    <workbookView xWindow="0" yWindow="0" windowWidth="28800" windowHeight="11400"/>
  </bookViews>
  <sheets>
    <sheet name="pielikums"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5" l="1"/>
  <c r="E12" i="5"/>
  <c r="C12" i="5"/>
  <c r="E57" i="5"/>
  <c r="D57" i="5"/>
  <c r="C57" i="5"/>
  <c r="C56" i="5"/>
  <c r="D55" i="5"/>
  <c r="C55" i="5"/>
  <c r="E49" i="5"/>
  <c r="D49" i="5"/>
  <c r="C49" i="5"/>
  <c r="E34" i="5"/>
  <c r="D34" i="5"/>
  <c r="C34" i="5"/>
  <c r="E27" i="5"/>
  <c r="D27" i="5"/>
  <c r="C27" i="5"/>
  <c r="E21" i="5"/>
  <c r="E16" i="5"/>
  <c r="D21" i="5"/>
  <c r="D16" i="5"/>
  <c r="C21" i="5"/>
  <c r="C16" i="5"/>
  <c r="E10" i="5"/>
  <c r="E14" i="5"/>
  <c r="D10" i="5"/>
  <c r="D14" i="5"/>
  <c r="C10" i="5"/>
  <c r="C14" i="5"/>
  <c r="E62" i="5"/>
  <c r="C24" i="5"/>
  <c r="E26" i="5"/>
  <c r="E39" i="5"/>
  <c r="C26" i="5"/>
  <c r="C39" i="5"/>
  <c r="C40" i="5"/>
  <c r="D26" i="5"/>
  <c r="D39" i="5"/>
  <c r="D24" i="5"/>
  <c r="C62" i="5"/>
  <c r="D62" i="5"/>
  <c r="E24" i="5"/>
  <c r="E40" i="5"/>
  <c r="E63" i="5"/>
  <c r="C63" i="5"/>
  <c r="D40" i="5"/>
  <c r="D63" i="5"/>
</calcChain>
</file>

<file path=xl/sharedStrings.xml><?xml version="1.0" encoding="utf-8"?>
<sst xmlns="http://schemas.openxmlformats.org/spreadsheetml/2006/main" count="63" uniqueCount="63">
  <si>
    <t>Annex
 to the information report of 12 September 2019 on “Fiscal space measures and expenditure for priority actions for the national budget for 2020 and the framework for the period 2020-2022”</t>
  </si>
  <si>
    <r>
      <rPr>
        <i/>
        <sz val="10"/>
        <rFont val="Times New Roman"/>
        <family val="1"/>
        <charset val="186"/>
      </rPr>
      <t>EUR</t>
    </r>
    <r>
      <rPr>
        <sz val="12"/>
        <color theme="1"/>
        <rFont val="Times New Roman"/>
        <family val="2"/>
        <charset val="186"/>
      </rPr>
      <t xml:space="preserve"> million</t>
    </r>
  </si>
  <si>
    <t xml:space="preserve"> </t>
  </si>
  <si>
    <t>2020</t>
  </si>
  <si>
    <t>2021 g</t>
  </si>
  <si>
    <t>2022 g</t>
  </si>
  <si>
    <t>Fiscal space at unchanged policy</t>
  </si>
  <si>
    <t>Adjustment of revenues for municipal budgets</t>
  </si>
  <si>
    <t>Results of the revision of expenditure</t>
  </si>
  <si>
    <t>Fiscal space</t>
  </si>
  <si>
    <t>Measures to increase the fiscal space</t>
  </si>
  <si>
    <t>Reallocation of funds</t>
  </si>
  <si>
    <t>Shadow Economy Restriction Measures</t>
  </si>
  <si>
    <t>Spending changes due to offsets in the construction of the New Riga Theatre</t>
  </si>
  <si>
    <t>Increasing and redistributing gambling tax between national and local government budgets</t>
  </si>
  <si>
    <t>Increasing the amount of the State fee for the licensing of non-bank credit providers</t>
  </si>
  <si>
    <t>Fiscal space</t>
  </si>
  <si>
    <t>Independent bodies, including:</t>
  </si>
  <si>
    <t>Ombudsman's Office</t>
  </si>
  <si>
    <t>Ministry of Justice (Constitution Protection Bureau)</t>
  </si>
  <si>
    <t>State Audit Office</t>
  </si>
  <si>
    <t>Supreme Court</t>
  </si>
  <si>
    <t>Constitutional Court</t>
  </si>
  <si>
    <t>Prosecutor ’s Office</t>
  </si>
  <si>
    <t>Radio and television</t>
  </si>
  <si>
    <t>Corruption Prevention and Combating Bureau</t>
  </si>
  <si>
    <t>Central Election Commission</t>
  </si>
  <si>
    <t>New funding model for political organisations (parties)</t>
  </si>
  <si>
    <t>Prevention of money laundering and terrorism financing (MONEYVAL)</t>
  </si>
  <si>
    <t>Total</t>
  </si>
  <si>
    <t>Fiscal space for sectoral priority measures</t>
  </si>
  <si>
    <t>Sectoral priority measures</t>
  </si>
  <si>
    <t>Priorities of the Ministry of Foreign Affairs</t>
  </si>
  <si>
    <t>Priorities of the Ministry of Finance</t>
  </si>
  <si>
    <t>State Chancery Priorities</t>
  </si>
  <si>
    <t>Priorities of the Ministry of Health, including ensuring the increase in wages of medical practitioners
 (cross-sectoral)</t>
  </si>
  <si>
    <t>Priorities of the Ministry of Education and Science</t>
  </si>
  <si>
    <t>Funding from 1 September 2019 increased lower monthly salary rates for teachers to €750 for the full year (cross-sectoral)</t>
  </si>
  <si>
    <t>Partial provision of free-dining funding from municipal budgets (IZM responsible)</t>
  </si>
  <si>
    <t>Raising the differentiated non-taxable minimum (2020 - 300, 2021 - 300, 2022 - 300) (FM responsible)</t>
  </si>
  <si>
    <t>Increase the minimum wage to €500 (LM responsible)</t>
  </si>
  <si>
    <t>Decoupling from minimum wage (responsible TM, IZM, LM, KM)</t>
  </si>
  <si>
    <t>Prison Construction from 2022 (Responsible TM)</t>
  </si>
  <si>
    <t>Priorities of the Ministry of Justice, including maintenance of existing prison infrastructure</t>
  </si>
  <si>
    <t>Priorities of the Ministry of Transport, including roads</t>
  </si>
  <si>
    <t>Priorities of the Ministry of Interior</t>
  </si>
  <si>
    <t>Priorities of the Ministry of Welfare, including support for increasing the minimum income level (LM responsible)</t>
  </si>
  <si>
    <t>Priorities of the Ministry of Culture</t>
  </si>
  <si>
    <t>Demographic (responsible for the relevant sectoral ministries)</t>
  </si>
  <si>
    <t>Contingency adjustment (amount will be adjusted according to the exact calculations submitted by sectoral ministries)</t>
  </si>
  <si>
    <t>Together, sectoral priority measures</t>
  </si>
  <si>
    <t>Balance sheet</t>
  </si>
  <si>
    <t>Finance minister</t>
  </si>
  <si>
    <t>J. Reirs</t>
  </si>
  <si>
    <t>Zane Adiyne, tel. 67095437</t>
  </si>
  <si>
    <t>zane.adijane@fm.gov.lv</t>
  </si>
  <si>
    <t>Impact of Rigas Satiksme municipal company</t>
  </si>
  <si>
    <t>Fiscal space with Rigas Satiksme municipal company impacts</t>
  </si>
  <si>
    <t>Riga municipality contributions due to the negative impacts of “Rigas Satiksme”</t>
  </si>
  <si>
    <t>Revision of the welfare ministry's field social benefits policy</t>
  </si>
  <si>
    <t xml:space="preserve">Chancery of President of Latvia </t>
  </si>
  <si>
    <t>Implementation of the Administrative Territorial Reform (VARAM responsible)</t>
  </si>
  <si>
    <t>Fiscal Space Increasing Measures and Proposals for Priority Measures for the State Budget 2020 and the Medium-Term Framework for 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</si>
</sst>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theme="1"/>
      <name val="Times New Roman"/>
      <family val="2"/>
      <charset val="186"/>
    </font>
    <font>
      <sz val="10"/>
      <color theme="1"/>
      <name val="Times New Roman"/>
      <family val="1"/>
      <charset val="186"/>
    </font>
    <font>
      <sz val="10"/>
      <name val="Times New Roman"/>
      <family val="1"/>
      <charset val="186"/>
    </font>
    <font>
      <b/>
      <sz val="12"/>
      <name val="Times New Roman"/>
      <family val="1"/>
      <charset val="186"/>
    </font>
    <font>
      <sz val="10"/>
      <name val="Arial"/>
      <family val="2"/>
      <charset val="186"/>
    </font>
    <font>
      <sz val="11"/>
      <color theme="1"/>
      <name val="Arial"/>
      <family val="2"/>
      <charset val="186"/>
    </font>
    <font>
      <u/>
      <sz val="12"/>
      <color theme="10"/>
      <name val="Times New Roman"/>
      <family val="2"/>
      <charset val="186"/>
    </font>
    <font>
      <i/>
      <sz val="10"/>
      <name val="Times New Roman"/>
      <family val="1"/>
      <charset val="186"/>
    </font>
    <font>
      <b/>
      <sz val="10"/>
      <name val="Times New Roman"/>
      <family val="1"/>
      <charset val="186"/>
    </font>
    <font>
      <u/>
      <sz val="10"/>
      <name val="Times New Roman"/>
      <family val="1"/>
      <charset val="186"/>
    </font>
    <font>
      <sz val="12"/>
      <name val="Times New Roman"/>
      <family val="1"/>
      <charset val="186"/>
    </font>
    <font>
      <i/>
      <sz val="12"/>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4" fillId="0" borderId="0"/>
    <xf numFmtId="0" fontId="5" fillId="0" borderId="0"/>
    <xf numFmtId="9" fontId="5" fillId="0" borderId="0" applyFont="0" applyFill="0" applyBorder="0" applyAlignment="0" applyProtection="0"/>
    <xf numFmtId="0" fontId="6" fillId="0" borderId="0" applyNumberFormat="0" applyFill="0" applyBorder="0" applyAlignment="0" applyProtection="0"/>
  </cellStyleXfs>
  <cellXfs count="67">
    <xf numFmtId="0" fontId="0" fillId="0" borderId="0" xfId="0"/>
    <xf numFmtId="0" fontId="2" fillId="0" borderId="0" xfId="0" applyFont="1" applyAlignment="1">
      <alignment horizontal="center" vertical="center" wrapText="1"/>
    </xf>
    <xf numFmtId="0" fontId="2" fillId="0" borderId="0" xfId="0" applyFont="1" applyAlignment="1">
      <alignment wrapText="1"/>
    </xf>
    <xf numFmtId="0" fontId="1" fillId="0" borderId="0" xfId="0" applyFont="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right" wrapText="1"/>
    </xf>
    <xf numFmtId="1" fontId="7" fillId="0" borderId="0" xfId="3" applyNumberFormat="1" applyFont="1" applyFill="1" applyAlignment="1">
      <alignment horizontal="center" vertical="top" wrapText="1"/>
    </xf>
    <xf numFmtId="0" fontId="2" fillId="0" borderId="0" xfId="3" applyFont="1" applyAlignment="1">
      <alignment vertical="top" wrapText="1"/>
    </xf>
    <xf numFmtId="0" fontId="2" fillId="0" borderId="0" xfId="3" applyFont="1" applyAlignment="1">
      <alignment wrapText="1"/>
    </xf>
    <xf numFmtId="0" fontId="8" fillId="0" borderId="0" xfId="3" applyFont="1" applyAlignment="1">
      <alignment horizontal="center" wrapText="1"/>
    </xf>
    <xf numFmtId="164" fontId="2" fillId="2" borderId="0" xfId="0" applyNumberFormat="1" applyFont="1" applyFill="1" applyAlignment="1"/>
    <xf numFmtId="164" fontId="2" fillId="0" borderId="0" xfId="0" applyNumberFormat="1" applyFont="1" applyAlignment="1"/>
    <xf numFmtId="1" fontId="7" fillId="0" borderId="0" xfId="3" applyNumberFormat="1" applyFont="1" applyFill="1" applyBorder="1" applyAlignment="1">
      <alignment horizontal="center" vertical="top" wrapText="1"/>
    </xf>
    <xf numFmtId="0" fontId="2" fillId="2" borderId="0" xfId="3" applyFont="1" applyFill="1" applyAlignment="1">
      <alignment wrapText="1"/>
    </xf>
    <xf numFmtId="164" fontId="2" fillId="2" borderId="0" xfId="3" applyNumberFormat="1" applyFont="1" applyFill="1" applyAlignment="1">
      <alignment wrapText="1"/>
    </xf>
    <xf numFmtId="164" fontId="2" fillId="0" borderId="0" xfId="3" applyNumberFormat="1" applyFont="1" applyAlignment="1">
      <alignment wrapText="1"/>
    </xf>
    <xf numFmtId="0" fontId="3" fillId="3" borderId="1" xfId="0" applyFont="1" applyFill="1" applyBorder="1" applyAlignment="1">
      <alignment horizontal="center" wrapText="1"/>
    </xf>
    <xf numFmtId="164" fontId="3" fillId="3" borderId="1" xfId="0" applyNumberFormat="1" applyFont="1" applyFill="1" applyBorder="1" applyAlignment="1">
      <alignment horizontal="center"/>
    </xf>
    <xf numFmtId="0" fontId="10" fillId="0" borderId="0" xfId="0" applyFont="1" applyAlignment="1">
      <alignment wrapText="1"/>
    </xf>
    <xf numFmtId="164" fontId="10" fillId="2" borderId="0" xfId="0" applyNumberFormat="1" applyFont="1" applyFill="1" applyAlignment="1"/>
    <xf numFmtId="164" fontId="10" fillId="0" borderId="0" xfId="0" applyNumberFormat="1" applyFont="1" applyAlignment="1"/>
    <xf numFmtId="0" fontId="3" fillId="4" borderId="1" xfId="0" applyFont="1" applyFill="1" applyBorder="1" applyAlignment="1">
      <alignment horizontal="left" wrapText="1"/>
    </xf>
    <xf numFmtId="164" fontId="3" fillId="4" borderId="1" xfId="0" applyNumberFormat="1" applyFont="1" applyFill="1" applyBorder="1" applyAlignment="1"/>
    <xf numFmtId="0" fontId="10" fillId="2" borderId="1" xfId="0" applyFont="1" applyFill="1" applyBorder="1" applyAlignment="1">
      <alignment horizontal="left" wrapText="1"/>
    </xf>
    <xf numFmtId="164" fontId="10" fillId="0" borderId="1" xfId="0" applyNumberFormat="1" applyFont="1" applyBorder="1" applyAlignment="1"/>
    <xf numFmtId="0" fontId="3" fillId="2" borderId="1" xfId="0" applyFont="1" applyFill="1" applyBorder="1" applyAlignment="1">
      <alignment horizontal="left" wrapText="1"/>
    </xf>
    <xf numFmtId="0" fontId="3" fillId="4" borderId="1" xfId="0" applyFont="1" applyFill="1" applyBorder="1" applyAlignment="1">
      <alignment wrapText="1"/>
    </xf>
    <xf numFmtId="0" fontId="10" fillId="0" borderId="4" xfId="0" applyFont="1" applyBorder="1" applyAlignment="1">
      <alignment wrapText="1"/>
    </xf>
    <xf numFmtId="164" fontId="10" fillId="0" borderId="4" xfId="0" applyNumberFormat="1" applyFont="1" applyBorder="1" applyAlignment="1"/>
    <xf numFmtId="0" fontId="3" fillId="0" borderId="1" xfId="0" applyFont="1" applyBorder="1" applyAlignment="1">
      <alignment wrapText="1"/>
    </xf>
    <xf numFmtId="164" fontId="3" fillId="0" borderId="1" xfId="0" applyNumberFormat="1" applyFont="1" applyBorder="1" applyAlignment="1"/>
    <xf numFmtId="0" fontId="10" fillId="0" borderId="1" xfId="0" applyFont="1" applyBorder="1" applyAlignment="1">
      <alignment wrapText="1"/>
    </xf>
    <xf numFmtId="0" fontId="10" fillId="0" borderId="2" xfId="0" applyFont="1" applyBorder="1" applyAlignment="1">
      <alignment wrapText="1"/>
    </xf>
    <xf numFmtId="164" fontId="10" fillId="0" borderId="2" xfId="0" applyNumberFormat="1" applyFont="1" applyBorder="1" applyAlignment="1"/>
    <xf numFmtId="164" fontId="10" fillId="0" borderId="1" xfId="0" applyNumberFormat="1" applyFont="1" applyBorder="1" applyAlignment="1">
      <alignment wrapText="1"/>
    </xf>
    <xf numFmtId="164" fontId="10" fillId="2" borderId="1" xfId="0" applyNumberFormat="1" applyFont="1" applyFill="1" applyBorder="1" applyAlignment="1">
      <alignment wrapText="1"/>
    </xf>
    <xf numFmtId="0" fontId="10" fillId="0" borderId="1" xfId="3" applyFont="1" applyFill="1" applyBorder="1" applyAlignment="1">
      <alignment wrapText="1"/>
    </xf>
    <xf numFmtId="0" fontId="10" fillId="0" borderId="1" xfId="0" applyFont="1" applyFill="1" applyBorder="1" applyAlignment="1">
      <alignment wrapText="1"/>
    </xf>
    <xf numFmtId="164" fontId="10" fillId="2" borderId="1" xfId="0" applyNumberFormat="1" applyFont="1" applyFill="1" applyBorder="1" applyAlignment="1"/>
    <xf numFmtId="0" fontId="10" fillId="0" borderId="0" xfId="0" applyFont="1" applyBorder="1" applyAlignment="1">
      <alignment wrapText="1"/>
    </xf>
    <xf numFmtId="164" fontId="10" fillId="2" borderId="0" xfId="0" applyNumberFormat="1" applyFont="1" applyFill="1" applyBorder="1" applyAlignment="1"/>
    <xf numFmtId="164" fontId="10" fillId="0" borderId="0" xfId="0" applyNumberFormat="1" applyFont="1" applyBorder="1" applyAlignment="1"/>
    <xf numFmtId="0" fontId="11" fillId="0" borderId="3" xfId="0" applyFont="1" applyBorder="1" applyAlignment="1">
      <alignment horizontal="left" wrapText="1"/>
    </xf>
    <xf numFmtId="164" fontId="11" fillId="2" borderId="3" xfId="0" applyNumberFormat="1" applyFont="1" applyFill="1" applyBorder="1" applyAlignment="1"/>
    <xf numFmtId="0" fontId="11" fillId="0" borderId="1" xfId="0" applyFont="1" applyBorder="1" applyAlignment="1">
      <alignment horizontal="left" wrapText="1"/>
    </xf>
    <xf numFmtId="164" fontId="11" fillId="0" borderId="1" xfId="0" applyNumberFormat="1" applyFont="1" applyBorder="1" applyAlignment="1"/>
    <xf numFmtId="164" fontId="11" fillId="2" borderId="1" xfId="0" applyNumberFormat="1" applyFont="1" applyFill="1" applyBorder="1" applyAlignment="1"/>
    <xf numFmtId="0" fontId="3" fillId="4" borderId="1" xfId="3" applyFont="1" applyFill="1" applyBorder="1" applyAlignment="1">
      <alignment wrapText="1"/>
    </xf>
    <xf numFmtId="0" fontId="3" fillId="2" borderId="4" xfId="0" applyFont="1" applyFill="1" applyBorder="1" applyAlignment="1">
      <alignment wrapText="1"/>
    </xf>
    <xf numFmtId="164" fontId="3" fillId="2" borderId="4" xfId="0" applyNumberFormat="1" applyFont="1" applyFill="1" applyBorder="1" applyAlignment="1"/>
    <xf numFmtId="0" fontId="3" fillId="2" borderId="1" xfId="0" applyFont="1" applyFill="1" applyBorder="1" applyAlignment="1">
      <alignment wrapText="1"/>
    </xf>
    <xf numFmtId="164" fontId="3" fillId="2" borderId="1" xfId="0" applyNumberFormat="1" applyFont="1" applyFill="1" applyBorder="1" applyAlignment="1"/>
    <xf numFmtId="164" fontId="10" fillId="0" borderId="1" xfId="0" applyNumberFormat="1" applyFont="1" applyFill="1" applyBorder="1" applyAlignment="1"/>
    <xf numFmtId="0" fontId="10" fillId="0" borderId="1" xfId="0" applyFont="1" applyBorder="1" applyAlignment="1">
      <alignment horizontal="left" wrapText="1"/>
    </xf>
    <xf numFmtId="164" fontId="10" fillId="0" borderId="1" xfId="0" applyNumberFormat="1" applyFont="1" applyFill="1" applyBorder="1" applyAlignment="1">
      <alignment wrapText="1"/>
    </xf>
    <xf numFmtId="164" fontId="10" fillId="0" borderId="0" xfId="0" applyNumberFormat="1" applyFont="1" applyFill="1" applyAlignment="1"/>
    <xf numFmtId="164" fontId="10" fillId="0" borderId="1" xfId="3" applyNumberFormat="1" applyFont="1" applyFill="1" applyBorder="1" applyAlignment="1">
      <alignment wrapText="1"/>
    </xf>
    <xf numFmtId="0" fontId="3" fillId="0" borderId="0" xfId="3" applyFont="1" applyBorder="1" applyAlignment="1">
      <alignment vertical="top" wrapText="1"/>
    </xf>
    <xf numFmtId="164" fontId="10" fillId="2" borderId="0" xfId="3" applyNumberFormat="1" applyFont="1" applyFill="1" applyAlignment="1">
      <alignment wrapText="1"/>
    </xf>
    <xf numFmtId="164" fontId="10" fillId="0" borderId="0" xfId="3" applyNumberFormat="1" applyFont="1" applyAlignment="1">
      <alignment wrapText="1"/>
    </xf>
    <xf numFmtId="0" fontId="10" fillId="0" borderId="0" xfId="3" applyFont="1" applyAlignment="1">
      <alignment vertical="top" wrapText="1"/>
    </xf>
    <xf numFmtId="0" fontId="12" fillId="0" borderId="0" xfId="0" applyFont="1" applyAlignment="1">
      <alignment horizontal="left" vertical="center" wrapText="1"/>
    </xf>
    <xf numFmtId="0" fontId="9" fillId="0" borderId="0" xfId="5" applyFont="1" applyAlignment="1">
      <alignment horizontal="left" vertical="center" wrapText="1"/>
    </xf>
    <xf numFmtId="3" fontId="2" fillId="0" borderId="0" xfId="0" applyNumberFormat="1" applyFont="1" applyAlignment="1">
      <alignment horizontal="right" wrapText="1"/>
    </xf>
    <xf numFmtId="0" fontId="12" fillId="0" borderId="0" xfId="0" applyFont="1" applyAlignment="1">
      <alignment horizontal="left" vertical="center" wrapText="1"/>
    </xf>
    <xf numFmtId="0" fontId="3" fillId="0" borderId="0" xfId="3" applyFont="1" applyAlignment="1">
      <alignment horizontal="center" wrapText="1"/>
    </xf>
    <xf numFmtId="0" fontId="2" fillId="0" borderId="0" xfId="0" applyFont="1" applyAlignment="1">
      <alignment horizontal="left" vertical="center" wrapText="1"/>
    </xf>
  </cellXfs>
  <cellStyles count="6">
    <cellStyle name="Hyperlink" xfId="5" builtinId="8"/>
    <cellStyle name="Normal" xfId="0" builtinId="0"/>
    <cellStyle name="Normal 2" xfId="1"/>
    <cellStyle name="Normal 3" xfId="2"/>
    <cellStyle name="Normal 4" xfId="3"/>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ne.adijan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72"/>
  <sheetViews>
    <sheetView tabSelected="1" zoomScaleNormal="100" workbookViewId="0">
      <selection activeCell="C1" sqref="C1:E1"/>
    </sheetView>
  </sheetViews>
  <sheetFormatPr defaultRowHeight="12.75" x14ac:dyDescent="0.2"/>
  <cols>
    <col min="1" max="1" width="2.75" style="6" customWidth="1"/>
    <col min="2" max="2" width="91.375" style="7" customWidth="1"/>
    <col min="3" max="3" width="14.5" style="14" customWidth="1"/>
    <col min="4" max="5" width="15.25" style="15" customWidth="1"/>
    <col min="6" max="16384" width="9" style="8"/>
  </cols>
  <sheetData>
    <row r="1" spans="2:5" ht="57" customHeight="1" x14ac:dyDescent="0.2">
      <c r="C1" s="63" t="s">
        <v>0</v>
      </c>
      <c r="D1" s="63"/>
      <c r="E1" s="63"/>
    </row>
    <row r="2" spans="2:5" ht="15.75" customHeight="1" x14ac:dyDescent="0.2">
      <c r="C2" s="5"/>
      <c r="D2" s="5"/>
      <c r="E2" s="5"/>
    </row>
    <row r="3" spans="2:5" ht="21.75" customHeight="1" x14ac:dyDescent="0.25">
      <c r="B3" s="65" t="s">
        <v>62</v>
      </c>
      <c r="C3" s="65"/>
      <c r="D3" s="65"/>
      <c r="E3" s="65"/>
    </row>
    <row r="4" spans="2:5" x14ac:dyDescent="0.2">
      <c r="B4" s="9"/>
      <c r="C4" s="9"/>
      <c r="D4" s="9"/>
      <c r="E4" s="9"/>
    </row>
    <row r="5" spans="2:5" ht="15.75" x14ac:dyDescent="0.25">
      <c r="B5" s="2"/>
      <c r="C5" s="10"/>
      <c r="D5" s="11"/>
      <c r="E5" s="11" t="s">
        <v>1</v>
      </c>
    </row>
    <row r="6" spans="2:5" ht="16.5" customHeight="1" x14ac:dyDescent="0.25">
      <c r="B6" s="16" t="s">
        <v>2</v>
      </c>
      <c r="C6" s="17" t="s">
        <v>3</v>
      </c>
      <c r="D6" s="17" t="s">
        <v>4</v>
      </c>
      <c r="E6" s="17" t="s">
        <v>5</v>
      </c>
    </row>
    <row r="7" spans="2:5" ht="15.75" x14ac:dyDescent="0.25">
      <c r="B7" s="18"/>
      <c r="C7" s="19"/>
      <c r="D7" s="20"/>
      <c r="E7" s="20"/>
    </row>
    <row r="8" spans="2:5" ht="15.75" x14ac:dyDescent="0.25">
      <c r="B8" s="21" t="s">
        <v>6</v>
      </c>
      <c r="C8" s="22">
        <v>46.9</v>
      </c>
      <c r="D8" s="22">
        <v>48.2</v>
      </c>
      <c r="E8" s="22">
        <v>123.8</v>
      </c>
    </row>
    <row r="9" spans="2:5" ht="15.75" x14ac:dyDescent="0.25">
      <c r="B9" s="23" t="s">
        <v>56</v>
      </c>
      <c r="C9" s="24">
        <v>-71.900000000000006</v>
      </c>
      <c r="D9" s="24">
        <v>-14.2</v>
      </c>
      <c r="E9" s="24">
        <v>8.6999999999999993</v>
      </c>
    </row>
    <row r="10" spans="2:5" ht="15.75" x14ac:dyDescent="0.25">
      <c r="B10" s="21" t="s">
        <v>57</v>
      </c>
      <c r="C10" s="22">
        <f>C8+C9</f>
        <v>-25.000000000000007</v>
      </c>
      <c r="D10" s="22">
        <f t="shared" ref="D10:E10" si="0">D8+D9</f>
        <v>34</v>
      </c>
      <c r="E10" s="22">
        <f t="shared" si="0"/>
        <v>132.5</v>
      </c>
    </row>
    <row r="11" spans="2:5" ht="15.75" x14ac:dyDescent="0.25">
      <c r="B11" s="25"/>
      <c r="C11" s="24"/>
      <c r="D11" s="24"/>
      <c r="E11" s="24"/>
    </row>
    <row r="12" spans="2:5" ht="15.75" x14ac:dyDescent="0.25">
      <c r="B12" s="23" t="s">
        <v>7</v>
      </c>
      <c r="C12" s="52">
        <f>70.9+9.8</f>
        <v>80.7</v>
      </c>
      <c r="D12" s="52">
        <f t="shared" ref="D12:E12" si="1">70.9+9.8</f>
        <v>80.7</v>
      </c>
      <c r="E12" s="52">
        <f t="shared" si="1"/>
        <v>80.7</v>
      </c>
    </row>
    <row r="13" spans="2:5" ht="15.75" x14ac:dyDescent="0.25">
      <c r="B13" s="23" t="s">
        <v>8</v>
      </c>
      <c r="C13" s="24">
        <v>48.124934000000003</v>
      </c>
      <c r="D13" s="24">
        <v>17.312306</v>
      </c>
      <c r="E13" s="24">
        <v>40.476605999999997</v>
      </c>
    </row>
    <row r="14" spans="2:5" ht="15.75" x14ac:dyDescent="0.25">
      <c r="B14" s="26" t="s">
        <v>9</v>
      </c>
      <c r="C14" s="22">
        <f>C10+C12+C13</f>
        <v>103.824934</v>
      </c>
      <c r="D14" s="22">
        <f>D10+D12+D13</f>
        <v>132.012306</v>
      </c>
      <c r="E14" s="22">
        <f>E10+E12+E13</f>
        <v>253.67660599999999</v>
      </c>
    </row>
    <row r="15" spans="2:5" ht="15.75" x14ac:dyDescent="0.25">
      <c r="B15" s="27"/>
      <c r="C15" s="28"/>
      <c r="D15" s="28"/>
      <c r="E15" s="28"/>
    </row>
    <row r="16" spans="2:5" ht="15.75" x14ac:dyDescent="0.25">
      <c r="B16" s="29" t="s">
        <v>10</v>
      </c>
      <c r="C16" s="30">
        <f>SUM(C17:C23)</f>
        <v>88.6</v>
      </c>
      <c r="D16" s="30">
        <f t="shared" ref="D16:E16" si="2">SUM(D17:D23)</f>
        <v>51</v>
      </c>
      <c r="E16" s="30">
        <f t="shared" si="2"/>
        <v>141.69999999999999</v>
      </c>
    </row>
    <row r="17" spans="1:5" ht="15.75" x14ac:dyDescent="0.25">
      <c r="B17" s="31" t="s">
        <v>11</v>
      </c>
      <c r="C17" s="24">
        <v>13</v>
      </c>
      <c r="D17" s="24">
        <v>16.7</v>
      </c>
      <c r="E17" s="24">
        <v>116.2</v>
      </c>
    </row>
    <row r="18" spans="1:5" ht="15.75" x14ac:dyDescent="0.25">
      <c r="B18" s="32" t="s">
        <v>12</v>
      </c>
      <c r="C18" s="33">
        <v>5</v>
      </c>
      <c r="D18" s="33">
        <v>5</v>
      </c>
      <c r="E18" s="33">
        <v>5</v>
      </c>
    </row>
    <row r="19" spans="1:5" ht="15.75" x14ac:dyDescent="0.25">
      <c r="A19" s="12"/>
      <c r="B19" s="31" t="s">
        <v>13</v>
      </c>
      <c r="C19" s="34">
        <v>6.1</v>
      </c>
      <c r="D19" s="34">
        <v>-7.3</v>
      </c>
      <c r="E19" s="34">
        <v>-6</v>
      </c>
    </row>
    <row r="20" spans="1:5" ht="15.75" x14ac:dyDescent="0.25">
      <c r="A20" s="12"/>
      <c r="B20" s="31" t="s">
        <v>58</v>
      </c>
      <c r="C20" s="35">
        <v>38</v>
      </c>
      <c r="D20" s="35">
        <v>10.1</v>
      </c>
      <c r="E20" s="35"/>
    </row>
    <row r="21" spans="1:5" ht="15.75" x14ac:dyDescent="0.25">
      <c r="A21" s="12"/>
      <c r="B21" s="36" t="s">
        <v>14</v>
      </c>
      <c r="C21" s="35">
        <f>10+1.5</f>
        <v>11.5</v>
      </c>
      <c r="D21" s="35">
        <f t="shared" ref="D21:E21" si="3">10+1.5</f>
        <v>11.5</v>
      </c>
      <c r="E21" s="35">
        <f t="shared" si="3"/>
        <v>11.5</v>
      </c>
    </row>
    <row r="22" spans="1:5" ht="15.75" x14ac:dyDescent="0.25">
      <c r="A22" s="12"/>
      <c r="B22" s="36" t="s">
        <v>15</v>
      </c>
      <c r="C22" s="35">
        <v>3</v>
      </c>
      <c r="D22" s="35">
        <v>3</v>
      </c>
      <c r="E22" s="35">
        <v>3</v>
      </c>
    </row>
    <row r="23" spans="1:5" ht="15.75" x14ac:dyDescent="0.25">
      <c r="A23" s="12"/>
      <c r="B23" s="37" t="s">
        <v>59</v>
      </c>
      <c r="C23" s="38">
        <v>12</v>
      </c>
      <c r="D23" s="38">
        <v>12</v>
      </c>
      <c r="E23" s="38">
        <v>12</v>
      </c>
    </row>
    <row r="24" spans="1:5" ht="15.75" x14ac:dyDescent="0.25">
      <c r="A24" s="12"/>
      <c r="B24" s="26" t="s">
        <v>16</v>
      </c>
      <c r="C24" s="22">
        <f>C14+C16</f>
        <v>192.42493400000001</v>
      </c>
      <c r="D24" s="22">
        <f>D14+D16</f>
        <v>183.012306</v>
      </c>
      <c r="E24" s="22">
        <f>E14+E16</f>
        <v>395.37660599999998</v>
      </c>
    </row>
    <row r="25" spans="1:5" ht="15.75" x14ac:dyDescent="0.25">
      <c r="A25" s="12"/>
      <c r="B25" s="39"/>
      <c r="C25" s="40"/>
      <c r="D25" s="41"/>
      <c r="E25" s="41"/>
    </row>
    <row r="26" spans="1:5" ht="15.75" x14ac:dyDescent="0.25">
      <c r="A26" s="12"/>
      <c r="B26" s="29" t="s">
        <v>17</v>
      </c>
      <c r="C26" s="38">
        <f>SUM(C27:C36)</f>
        <v>10.52589365</v>
      </c>
      <c r="D26" s="38">
        <f>SUM(D27:D36)</f>
        <v>9.9574326499999994</v>
      </c>
      <c r="E26" s="38">
        <f>SUM(E27:E36)</f>
        <v>9.60557865</v>
      </c>
    </row>
    <row r="27" spans="1:5" ht="15.75" x14ac:dyDescent="0.25">
      <c r="A27" s="12"/>
      <c r="B27" s="42" t="s">
        <v>60</v>
      </c>
      <c r="C27" s="43">
        <f>724240/1000000</f>
        <v>0.72423999999999999</v>
      </c>
      <c r="D27" s="43">
        <f>544040/1000000</f>
        <v>0.54403999999999997</v>
      </c>
      <c r="E27" s="43">
        <f>544040/1000000</f>
        <v>0.54403999999999997</v>
      </c>
    </row>
    <row r="28" spans="1:5" ht="15.75" x14ac:dyDescent="0.25">
      <c r="A28" s="12"/>
      <c r="B28" s="44" t="s">
        <v>18</v>
      </c>
      <c r="C28" s="45">
        <v>6.7627999999999994E-2</v>
      </c>
      <c r="D28" s="45">
        <v>7.4059E-2</v>
      </c>
      <c r="E28" s="45">
        <v>7.4059E-2</v>
      </c>
    </row>
    <row r="29" spans="1:5" ht="15.75" x14ac:dyDescent="0.25">
      <c r="A29" s="12"/>
      <c r="B29" s="44" t="s">
        <v>19</v>
      </c>
      <c r="C29" s="46">
        <v>0.42</v>
      </c>
      <c r="D29" s="46">
        <v>0.42</v>
      </c>
      <c r="E29" s="46">
        <v>0.42</v>
      </c>
    </row>
    <row r="30" spans="1:5" ht="15.75" x14ac:dyDescent="0.25">
      <c r="A30" s="12"/>
      <c r="B30" s="44" t="s">
        <v>20</v>
      </c>
      <c r="C30" s="46">
        <v>0.46289965</v>
      </c>
      <c r="D30" s="46">
        <v>0.26289965000000004</v>
      </c>
      <c r="E30" s="46">
        <v>0.26289965000000004</v>
      </c>
    </row>
    <row r="31" spans="1:5" ht="15.75" x14ac:dyDescent="0.25">
      <c r="A31" s="12"/>
      <c r="B31" s="44" t="s">
        <v>21</v>
      </c>
      <c r="C31" s="46">
        <v>7.7799999999999994E-2</v>
      </c>
      <c r="D31" s="46">
        <v>7.7799999999999994E-2</v>
      </c>
      <c r="E31" s="46">
        <v>7.7799999999999994E-2</v>
      </c>
    </row>
    <row r="32" spans="1:5" ht="15.75" x14ac:dyDescent="0.25">
      <c r="A32" s="12"/>
      <c r="B32" s="44" t="s">
        <v>22</v>
      </c>
      <c r="C32" s="46">
        <v>0.91211200000000003</v>
      </c>
      <c r="D32" s="46">
        <v>1.225652</v>
      </c>
      <c r="E32" s="46">
        <v>0.87209800000000004</v>
      </c>
    </row>
    <row r="33" spans="1:5" ht="15.75" x14ac:dyDescent="0.25">
      <c r="A33" s="12"/>
      <c r="B33" s="44" t="s">
        <v>23</v>
      </c>
      <c r="C33" s="46">
        <v>0.352404</v>
      </c>
      <c r="D33" s="46">
        <v>0.36993799999999999</v>
      </c>
      <c r="E33" s="46">
        <v>0.37163800000000002</v>
      </c>
    </row>
    <row r="34" spans="1:5" ht="15.75" x14ac:dyDescent="0.25">
      <c r="A34" s="12"/>
      <c r="B34" s="44" t="s">
        <v>24</v>
      </c>
      <c r="C34" s="46">
        <f>5.839634+0.5</f>
        <v>6.3396340000000002</v>
      </c>
      <c r="D34" s="46">
        <f>5.839634+0.5</f>
        <v>6.3396340000000002</v>
      </c>
      <c r="E34" s="46">
        <f>5.839634+0.5</f>
        <v>6.3396340000000002</v>
      </c>
    </row>
    <row r="35" spans="1:5" ht="15.75" x14ac:dyDescent="0.25">
      <c r="A35" s="12"/>
      <c r="B35" s="44" t="s">
        <v>25</v>
      </c>
      <c r="C35" s="46">
        <v>0.56641300000000006</v>
      </c>
      <c r="D35" s="46">
        <v>0.22214700000000001</v>
      </c>
      <c r="E35" s="46">
        <v>0.22214700000000001</v>
      </c>
    </row>
    <row r="36" spans="1:5" ht="15.75" x14ac:dyDescent="0.25">
      <c r="A36" s="12"/>
      <c r="B36" s="44" t="s">
        <v>26</v>
      </c>
      <c r="C36" s="46">
        <v>0.60276300000000005</v>
      </c>
      <c r="D36" s="46">
        <v>0.421263</v>
      </c>
      <c r="E36" s="46">
        <v>0.421263</v>
      </c>
    </row>
    <row r="37" spans="1:5" ht="15.75" x14ac:dyDescent="0.25">
      <c r="A37" s="12"/>
      <c r="B37" s="36" t="s">
        <v>27</v>
      </c>
      <c r="C37" s="38">
        <v>5</v>
      </c>
      <c r="D37" s="38">
        <v>5</v>
      </c>
      <c r="E37" s="38">
        <v>5</v>
      </c>
    </row>
    <row r="38" spans="1:5" ht="15.75" x14ac:dyDescent="0.25">
      <c r="A38" s="12"/>
      <c r="B38" s="36" t="s">
        <v>28</v>
      </c>
      <c r="C38" s="38">
        <v>10</v>
      </c>
      <c r="D38" s="38">
        <v>10</v>
      </c>
      <c r="E38" s="38">
        <v>10</v>
      </c>
    </row>
    <row r="39" spans="1:5" ht="15.75" x14ac:dyDescent="0.25">
      <c r="A39" s="12"/>
      <c r="B39" s="29" t="s">
        <v>29</v>
      </c>
      <c r="C39" s="30">
        <f>C26+C37+C38</f>
        <v>25.52589365</v>
      </c>
      <c r="D39" s="30">
        <f>D26+D37+D38</f>
        <v>24.957432650000001</v>
      </c>
      <c r="E39" s="30">
        <f>E26+E37+E38</f>
        <v>24.605578649999998</v>
      </c>
    </row>
    <row r="40" spans="1:5" ht="17.25" customHeight="1" x14ac:dyDescent="0.25">
      <c r="A40" s="12"/>
      <c r="B40" s="47" t="s">
        <v>30</v>
      </c>
      <c r="C40" s="22">
        <f>C24-C39</f>
        <v>166.89904035000001</v>
      </c>
      <c r="D40" s="22">
        <f>D24-D39</f>
        <v>158.05487334999998</v>
      </c>
      <c r="E40" s="22">
        <f>E24-E39</f>
        <v>370.77102735</v>
      </c>
    </row>
    <row r="41" spans="1:5" ht="15.75" x14ac:dyDescent="0.25">
      <c r="A41" s="12"/>
      <c r="B41" s="48"/>
      <c r="C41" s="49"/>
      <c r="D41" s="49"/>
      <c r="E41" s="49"/>
    </row>
    <row r="42" spans="1:5" ht="15.75" x14ac:dyDescent="0.25">
      <c r="A42" s="12"/>
      <c r="B42" s="50" t="s">
        <v>31</v>
      </c>
      <c r="C42" s="51"/>
      <c r="D42" s="51"/>
      <c r="E42" s="51"/>
    </row>
    <row r="43" spans="1:5" ht="18" customHeight="1" x14ac:dyDescent="0.25">
      <c r="A43" s="12"/>
      <c r="B43" s="36" t="s">
        <v>32</v>
      </c>
      <c r="C43" s="38">
        <v>3</v>
      </c>
      <c r="D43" s="52">
        <v>3</v>
      </c>
      <c r="E43" s="52">
        <v>3</v>
      </c>
    </row>
    <row r="44" spans="1:5" ht="18" customHeight="1" x14ac:dyDescent="0.25">
      <c r="A44" s="12"/>
      <c r="B44" s="36" t="s">
        <v>33</v>
      </c>
      <c r="C44" s="38">
        <v>0.9</v>
      </c>
      <c r="D44" s="38">
        <v>0.5</v>
      </c>
      <c r="E44" s="38">
        <v>0.5</v>
      </c>
    </row>
    <row r="45" spans="1:5" ht="18" customHeight="1" x14ac:dyDescent="0.25">
      <c r="A45" s="12"/>
      <c r="B45" s="36" t="s">
        <v>34</v>
      </c>
      <c r="C45" s="38">
        <v>0.91623600000000005</v>
      </c>
      <c r="D45" s="38">
        <v>0.43281100000000006</v>
      </c>
      <c r="E45" s="38">
        <v>0.40181100000000003</v>
      </c>
    </row>
    <row r="46" spans="1:5" ht="31.5" x14ac:dyDescent="0.25">
      <c r="A46" s="12"/>
      <c r="B46" s="36" t="s">
        <v>35</v>
      </c>
      <c r="C46" s="38">
        <v>50</v>
      </c>
      <c r="D46" s="38">
        <v>50</v>
      </c>
      <c r="E46" s="38">
        <v>50</v>
      </c>
    </row>
    <row r="47" spans="1:5" ht="17.25" customHeight="1" x14ac:dyDescent="0.25">
      <c r="A47" s="12"/>
      <c r="B47" s="36" t="s">
        <v>61</v>
      </c>
      <c r="C47" s="38">
        <v>1.118528</v>
      </c>
      <c r="D47" s="38">
        <v>8.2074999999999996</v>
      </c>
      <c r="E47" s="38">
        <v>0</v>
      </c>
    </row>
    <row r="48" spans="1:5" s="13" customFormat="1" ht="17.25" customHeight="1" x14ac:dyDescent="0.25">
      <c r="A48" s="12"/>
      <c r="B48" s="36" t="s">
        <v>36</v>
      </c>
      <c r="C48" s="38">
        <v>8</v>
      </c>
      <c r="D48" s="38">
        <v>8</v>
      </c>
      <c r="E48" s="38">
        <v>8</v>
      </c>
    </row>
    <row r="49" spans="1:5" ht="31.5" x14ac:dyDescent="0.25">
      <c r="A49" s="12"/>
      <c r="B49" s="36" t="s">
        <v>37</v>
      </c>
      <c r="C49" s="38">
        <f>23</f>
        <v>23</v>
      </c>
      <c r="D49" s="38">
        <f>23</f>
        <v>23</v>
      </c>
      <c r="E49" s="38">
        <f>23</f>
        <v>23</v>
      </c>
    </row>
    <row r="50" spans="1:5" ht="21" customHeight="1" x14ac:dyDescent="0.25">
      <c r="A50" s="12"/>
      <c r="B50" s="36" t="s">
        <v>38</v>
      </c>
      <c r="C50" s="52">
        <v>-9.8000000000000007</v>
      </c>
      <c r="D50" s="52">
        <v>-9.8000000000000007</v>
      </c>
      <c r="E50" s="52">
        <v>-9.8000000000000007</v>
      </c>
    </row>
    <row r="51" spans="1:5" ht="15.75" x14ac:dyDescent="0.25">
      <c r="A51" s="12"/>
      <c r="B51" s="53" t="s">
        <v>39</v>
      </c>
      <c r="C51" s="38">
        <v>32</v>
      </c>
      <c r="D51" s="38">
        <v>32</v>
      </c>
      <c r="E51" s="38">
        <v>32</v>
      </c>
    </row>
    <row r="52" spans="1:5" ht="19.5" customHeight="1" x14ac:dyDescent="0.25">
      <c r="A52" s="12"/>
      <c r="B52" s="31" t="s">
        <v>40</v>
      </c>
      <c r="C52" s="38"/>
      <c r="D52" s="35">
        <v>-5</v>
      </c>
      <c r="E52" s="35">
        <v>-5</v>
      </c>
    </row>
    <row r="53" spans="1:5" ht="15.75" x14ac:dyDescent="0.25">
      <c r="A53" s="12"/>
      <c r="B53" s="31" t="s">
        <v>41</v>
      </c>
      <c r="C53" s="38"/>
      <c r="D53" s="35">
        <v>-14.991562115107</v>
      </c>
      <c r="E53" s="35">
        <v>-14.991562115107</v>
      </c>
    </row>
    <row r="54" spans="1:5" ht="17.25" customHeight="1" x14ac:dyDescent="0.25">
      <c r="B54" s="37" t="s">
        <v>42</v>
      </c>
      <c r="C54" s="54">
        <v>-5</v>
      </c>
      <c r="D54" s="55"/>
      <c r="E54" s="52">
        <v>45</v>
      </c>
    </row>
    <row r="55" spans="1:5" ht="18" customHeight="1" x14ac:dyDescent="0.25">
      <c r="B55" s="37" t="s">
        <v>43</v>
      </c>
      <c r="C55" s="52">
        <f>3.5+1.5</f>
        <v>5</v>
      </c>
      <c r="D55" s="52">
        <f>3.5+1.5</f>
        <v>5</v>
      </c>
      <c r="E55" s="52">
        <v>3.5</v>
      </c>
    </row>
    <row r="56" spans="1:5" ht="18" customHeight="1" x14ac:dyDescent="0.25">
      <c r="B56" s="36" t="s">
        <v>44</v>
      </c>
      <c r="C56" s="52">
        <f>9.4-1.5</f>
        <v>7.9</v>
      </c>
      <c r="D56" s="52">
        <v>7</v>
      </c>
      <c r="E56" s="52">
        <v>7</v>
      </c>
    </row>
    <row r="57" spans="1:5" ht="18.75" customHeight="1" x14ac:dyDescent="0.25">
      <c r="B57" s="36" t="s">
        <v>45</v>
      </c>
      <c r="C57" s="56">
        <f>8.2+10.7</f>
        <v>18.899999999999999</v>
      </c>
      <c r="D57" s="56">
        <f>8.2+10.7</f>
        <v>18.899999999999999</v>
      </c>
      <c r="E57" s="56">
        <f>13+11.4</f>
        <v>24.4</v>
      </c>
    </row>
    <row r="58" spans="1:5" ht="21" customHeight="1" x14ac:dyDescent="0.25">
      <c r="B58" s="36" t="s">
        <v>46</v>
      </c>
      <c r="C58" s="52">
        <v>10</v>
      </c>
      <c r="D58" s="52">
        <v>10</v>
      </c>
      <c r="E58" s="52">
        <v>10</v>
      </c>
    </row>
    <row r="59" spans="1:5" ht="18" customHeight="1" x14ac:dyDescent="0.25">
      <c r="B59" s="37" t="s">
        <v>47</v>
      </c>
      <c r="C59" s="52">
        <v>13</v>
      </c>
      <c r="D59" s="52">
        <v>13</v>
      </c>
      <c r="E59" s="52">
        <v>13</v>
      </c>
    </row>
    <row r="60" spans="1:5" ht="18" customHeight="1" x14ac:dyDescent="0.25">
      <c r="B60" s="37" t="s">
        <v>48</v>
      </c>
      <c r="C60" s="52">
        <v>7</v>
      </c>
      <c r="D60" s="52">
        <v>7</v>
      </c>
      <c r="E60" s="52">
        <v>7</v>
      </c>
    </row>
    <row r="61" spans="1:5" ht="32.25" customHeight="1" x14ac:dyDescent="0.25">
      <c r="B61" s="37" t="s">
        <v>49</v>
      </c>
      <c r="C61" s="52">
        <v>1</v>
      </c>
      <c r="D61" s="52">
        <v>1</v>
      </c>
      <c r="E61" s="52">
        <v>1</v>
      </c>
    </row>
    <row r="62" spans="1:5" ht="15.75" customHeight="1" x14ac:dyDescent="0.25">
      <c r="B62" s="26" t="s">
        <v>50</v>
      </c>
      <c r="C62" s="22">
        <f>SUM(C43:C61)</f>
        <v>166.934764</v>
      </c>
      <c r="D62" s="22">
        <f>SUM(D43:D61)</f>
        <v>157.24874888489299</v>
      </c>
      <c r="E62" s="22">
        <f>SUM(E43:E61)</f>
        <v>198.010248884893</v>
      </c>
    </row>
    <row r="63" spans="1:5" ht="16.5" customHeight="1" x14ac:dyDescent="0.25">
      <c r="B63" s="26" t="s">
        <v>51</v>
      </c>
      <c r="C63" s="22">
        <f>C40-C62</f>
        <v>-3.5723649999994223E-2</v>
      </c>
      <c r="D63" s="22">
        <f>D40-D62</f>
        <v>0.80612446510698987</v>
      </c>
      <c r="E63" s="22">
        <f>E40-E62</f>
        <v>172.76077846510699</v>
      </c>
    </row>
    <row r="64" spans="1:5" ht="15.75" x14ac:dyDescent="0.25">
      <c r="B64" s="57"/>
      <c r="C64" s="58"/>
      <c r="D64" s="59"/>
      <c r="E64" s="59"/>
    </row>
    <row r="65" spans="2:5" ht="15.75" x14ac:dyDescent="0.25">
      <c r="B65" s="60"/>
      <c r="C65" s="58"/>
      <c r="D65" s="59"/>
      <c r="E65" s="59"/>
    </row>
    <row r="66" spans="2:5" ht="15.75" x14ac:dyDescent="0.25">
      <c r="B66" s="60"/>
      <c r="C66" s="58"/>
      <c r="D66" s="59"/>
      <c r="E66" s="59"/>
    </row>
    <row r="67" spans="2:5" ht="15.75" x14ac:dyDescent="0.2">
      <c r="B67" s="64" t="s">
        <v>52</v>
      </c>
      <c r="C67" s="64"/>
      <c r="D67" s="61"/>
      <c r="E67" s="61" t="s">
        <v>53</v>
      </c>
    </row>
    <row r="68" spans="2:5" ht="15.75" x14ac:dyDescent="0.2">
      <c r="B68" s="61"/>
      <c r="C68" s="61"/>
      <c r="D68" s="61"/>
      <c r="E68" s="61"/>
    </row>
    <row r="69" spans="2:5" x14ac:dyDescent="0.2">
      <c r="B69" s="3"/>
      <c r="C69" s="3"/>
      <c r="D69" s="3"/>
      <c r="E69" s="3"/>
    </row>
    <row r="70" spans="2:5" x14ac:dyDescent="0.2">
      <c r="B70" s="66" t="s">
        <v>54</v>
      </c>
      <c r="C70" s="66"/>
      <c r="D70" s="66"/>
      <c r="E70" s="4"/>
    </row>
    <row r="71" spans="2:5" x14ac:dyDescent="0.2">
      <c r="B71" s="62" t="s">
        <v>55</v>
      </c>
      <c r="C71" s="62"/>
      <c r="D71" s="62"/>
      <c r="E71" s="4"/>
    </row>
    <row r="72" spans="2:5" x14ac:dyDescent="0.2">
      <c r="B72" s="1"/>
      <c r="C72" s="2"/>
      <c r="D72" s="2"/>
      <c r="E72" s="2"/>
    </row>
  </sheetData>
  <mergeCells count="5">
    <mergeCell ref="B71:D71"/>
    <mergeCell ref="C1:E1"/>
    <mergeCell ref="B67:C67"/>
    <mergeCell ref="B3:E3"/>
    <mergeCell ref="B70:D70"/>
  </mergeCells>
  <hyperlinks>
    <hyperlink ref="B71" r:id="rId1"/>
  </hyperlinks>
  <pageMargins left="0.56999999999999995" right="0.23622047244094491" top="0.53" bottom="0.6692913385826772" header="0.31496062992125984" footer="0.31496062992125984"/>
  <pageSetup paperSize="8" scale="89" orientation="portrait" r:id="rId2"/>
  <headerFooter>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4BA3005092044E8D497CF5C2A74793" ma:contentTypeVersion="9" ma:contentTypeDescription="Izveidot jaunu dokumentu." ma:contentTypeScope="" ma:versionID="de94b4ba14b55cdd597962d7e40f2dbc">
  <xsd:schema xmlns:xsd="http://www.w3.org/2001/XMLSchema" xmlns:xs="http://www.w3.org/2001/XMLSchema" xmlns:p="http://schemas.microsoft.com/office/2006/metadata/properties" xmlns:ns2="9c70c90a-7b91-4514-9304-0bf9c3ca33df" xmlns:ns3="18cde31a-aed2-49ce-b570-e812b29b6342" targetNamespace="http://schemas.microsoft.com/office/2006/metadata/properties" ma:root="true" ma:fieldsID="adf7b3762b444f7eb0bb169c15154a7b" ns2:_="" ns3:_="">
    <xsd:import namespace="9c70c90a-7b91-4514-9304-0bf9c3ca33df"/>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0c90a-7b91-4514-9304-0bf9c3ca33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1"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6BC2C2-FEA0-4055-A705-CCD37400E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0c90a-7b91-4514-9304-0bf9c3ca33df"/>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E8B9CE-D947-4E62-ADA8-EA24D3205A67}">
  <ds:schemaRefs>
    <ds:schemaRef ds:uri="http://schemas.microsoft.com/sharepoint/v3/contenttype/forms"/>
  </ds:schemaRefs>
</ds:datastoreItem>
</file>

<file path=customXml/itemProps3.xml><?xml version="1.0" encoding="utf-8"?>
<ds:datastoreItem xmlns:ds="http://schemas.openxmlformats.org/officeDocument/2006/customXml" ds:itemID="{E90DB1BA-EDCE-4A6A-9618-00ACC00980C5}">
  <ds:schemaRefs>
    <ds:schemaRef ds:uri="http://purl.org/dc/dcmitype/"/>
    <ds:schemaRef ds:uri="http://schemas.microsoft.com/office/2006/metadata/properties"/>
    <ds:schemaRef ds:uri="http://schemas.microsoft.com/office/2006/documentManagement/types"/>
    <ds:schemaRef ds:uri="http://purl.org/dc/terms/"/>
    <ds:schemaRef ds:uri="18cde31a-aed2-49ce-b570-e812b29b6342"/>
    <ds:schemaRef ds:uri="http://schemas.microsoft.com/office/infopath/2007/PartnerControls"/>
    <ds:schemaRef ds:uri="http://www.w3.org/XML/1998/namespace"/>
    <ds:schemaRef ds:uri="9c70c90a-7b91-4514-9304-0bf9c3ca33df"/>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pielikums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report on fiscal space measures and expenditure for priority actions for the national budget for 2020 and the framework for 2020-2022</dc:title>
  <dc:subject>Annex</dc:subject>
  <dc:creator>Zane Adiyne</dc:creator>
  <cp:keywords/>
  <dc:description>zane.adijane@fm.gov.lv; _ x 000d _
 67095437</dc:description>
  <cp:lastModifiedBy>Viktorija Zaremba</cp:lastModifiedBy>
  <cp:lastPrinted>2019-09-12T15:20:44Z</cp:lastPrinted>
  <dcterms:created xsi:type="dcterms:W3CDTF">2017-09-11T16:41:11Z</dcterms:created>
  <dcterms:modified xsi:type="dcterms:W3CDTF">2019-10-21T12:20:04Z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0x010100334BA3005092044E8D497CF5C2A74793</vt:lpwstr>
  </property>
</Properties>
</file>