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showInkAnnotation="0"/>
  <mc:AlternateContent xmlns:mc="http://schemas.openxmlformats.org/markup-compatibility/2006">
    <mc:Choice Requires="x15">
      <x15ac:absPath xmlns:x15ac="http://schemas.microsoft.com/office/spreadsheetml/2010/11/ac" url="\\asmens4\fdp_dokumenti\9_Lietvediba\2021\FDP_2021_1_21\"/>
    </mc:Choice>
  </mc:AlternateContent>
  <xr:revisionPtr revIDLastSave="0" documentId="13_ncr:1_{99515B0F-4674-4D65-91AB-2ED4300CC6AA}" xr6:coauthVersionLast="47" xr6:coauthVersionMax="47" xr10:uidLastSave="{00000000-0000-0000-0000-000000000000}"/>
  <bookViews>
    <workbookView xWindow="-120" yWindow="-120" windowWidth="29040" windowHeight="15840" tabRatio="804" xr2:uid="{00000000-000D-0000-FFFF-FFFF00000000}"/>
  </bookViews>
  <sheets>
    <sheet name="20190515_LV" sheetId="1" r:id="rId1"/>
    <sheet name="20190515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9" i="19" l="1"/>
  <c r="AH6" i="19"/>
  <c r="P33" i="18"/>
  <c r="O33" i="18"/>
  <c r="N33" i="18"/>
  <c r="M33" i="18"/>
  <c r="L33" i="18"/>
  <c r="K33" i="18"/>
  <c r="AC6" i="17"/>
  <c r="AC5" i="17"/>
  <c r="AC4" i="17"/>
  <c r="AC3" i="17"/>
  <c r="AC6" i="1"/>
  <c r="AC5" i="1"/>
  <c r="AC4" i="1"/>
  <c r="AC3" i="1"/>
  <c r="L32" i="18" l="1"/>
  <c r="AB6" i="17" l="1"/>
  <c r="AB5" i="17"/>
  <c r="AB4" i="17"/>
  <c r="AB3" i="17"/>
  <c r="AF6" i="19"/>
  <c r="AF9" i="19" s="1"/>
  <c r="P32" i="18"/>
  <c r="K32" i="18"/>
  <c r="O32" i="18"/>
  <c r="N32" i="18"/>
  <c r="M32" i="18"/>
  <c r="AB6" i="1"/>
  <c r="AB5" i="1"/>
  <c r="AB4" i="1"/>
  <c r="AB3" i="1"/>
  <c r="AA6" i="17" l="1"/>
  <c r="AA6" i="1"/>
  <c r="AG6" i="19" l="1"/>
  <c r="AG9" i="19" s="1"/>
  <c r="P31" i="18"/>
  <c r="O31" i="18"/>
  <c r="N31" i="18"/>
  <c r="M31" i="18"/>
  <c r="L31" i="18"/>
  <c r="K31" i="18"/>
  <c r="AA5" i="17"/>
  <c r="AA4" i="17"/>
  <c r="AA3" i="17"/>
  <c r="L21" i="17"/>
  <c r="K21" i="17"/>
  <c r="J21" i="17"/>
  <c r="I21" i="17"/>
  <c r="H21" i="17"/>
  <c r="AA5" i="1"/>
  <c r="AA4" i="1"/>
  <c r="AA3" i="1"/>
  <c r="Y6" i="1" l="1"/>
  <c r="L30" i="18"/>
  <c r="AE6" i="19" l="1"/>
  <c r="AE9" i="19" s="1"/>
  <c r="P30" i="18"/>
  <c r="O30" i="18"/>
  <c r="N30" i="18"/>
  <c r="M30" i="18"/>
  <c r="K30" i="18"/>
  <c r="Z6" i="17" l="1"/>
  <c r="Z5" i="17"/>
  <c r="Z4" i="17"/>
  <c r="Z3" i="17"/>
  <c r="Y6" i="17"/>
  <c r="Y5" i="17"/>
  <c r="Y4" i="17"/>
  <c r="Y3" i="17"/>
  <c r="Z6" i="1"/>
  <c r="Z4" i="1"/>
  <c r="Z3" i="1"/>
  <c r="Y5" i="1"/>
  <c r="Y4" i="1"/>
  <c r="Y3" i="1"/>
  <c r="U4" i="1"/>
  <c r="L21" i="1"/>
  <c r="Z5" i="1" s="1"/>
  <c r="K21" i="1"/>
  <c r="U5" i="1" s="1"/>
  <c r="J21" i="1"/>
  <c r="P5" i="1" s="1"/>
  <c r="H21" i="1"/>
  <c r="F5" i="1" s="1"/>
  <c r="I21" i="1"/>
  <c r="K5" i="1" s="1"/>
  <c r="N29" i="18" l="1"/>
  <c r="U3" i="1" l="1"/>
  <c r="AD6" i="19" l="1"/>
  <c r="AD9" i="19" s="1"/>
  <c r="D6" i="19"/>
  <c r="D9" i="19" s="1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K6" i="18"/>
  <c r="U6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P11" i="18"/>
  <c r="O11" i="18"/>
  <c r="N11" i="18"/>
  <c r="M11" i="18"/>
  <c r="L11" i="18"/>
  <c r="K11" i="18"/>
  <c r="P10" i="18"/>
  <c r="O10" i="18"/>
  <c r="N10" i="18"/>
  <c r="M10" i="18"/>
  <c r="L10" i="18"/>
  <c r="K10" i="18"/>
  <c r="P9" i="18"/>
  <c r="O9" i="18"/>
  <c r="N9" i="18"/>
  <c r="M9" i="18"/>
  <c r="L9" i="18"/>
  <c r="K9" i="18"/>
  <c r="P8" i="18"/>
  <c r="O8" i="18"/>
  <c r="N8" i="18"/>
  <c r="M8" i="18"/>
  <c r="L8" i="18"/>
  <c r="K8" i="18"/>
  <c r="P7" i="18"/>
  <c r="O7" i="18"/>
  <c r="N7" i="18"/>
  <c r="M7" i="18"/>
  <c r="L7" i="18"/>
  <c r="K7" i="18"/>
  <c r="P6" i="18"/>
  <c r="O6" i="18"/>
  <c r="N6" i="18"/>
  <c r="M6" i="18"/>
  <c r="L6" i="18"/>
  <c r="O5" i="1" l="1"/>
  <c r="P4" i="1"/>
  <c r="P3" i="1"/>
  <c r="P4" i="17"/>
  <c r="O6" i="1"/>
  <c r="O6" i="17"/>
  <c r="O5" i="17"/>
  <c r="O4" i="17"/>
  <c r="O3" i="17"/>
  <c r="P6" i="17"/>
  <c r="P5" i="17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<sst xmlns="http://schemas.openxmlformats.org/spreadsheetml/2006/main" count="413" uniqueCount="126">
  <si>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</si>
  <si>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</si>
  <si>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</si>
  <si>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</si>
  <si>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</si>
  <si>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</si>
  <si>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</si>
  <si>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</si>
  <si>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</si>
  <si>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</si>
  <si>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</si>
  <si>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</si>
  <si>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</si>
  <si>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</si>
  <si>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</si>
  <si>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</si>
  <si>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</si>
  <si>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</si>
  <si>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</si>
  <si>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</si>
  <si>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</si>
  <si>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</si>
  <si>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</si>
  <si>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</si>
  <si>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</si>
  <si>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</si>
  <si>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</si>
  <si>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</si>
  <si>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</si>
  <si>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</si>
  <si>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</si>
  <si>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</si>
  <si>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</si>
  <si>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Faktiskajās cenās</t>
  </si>
  <si>
    <t>Ikgadējie IKP dati</t>
  </si>
  <si>
    <t>Ceturkšņa inflācija</t>
  </si>
  <si>
    <t>Patēriņa cenu indekss (1990.gads = 100)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</si>
  <si>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</si>
  <si>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</si>
  <si>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</si>
  <si>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</si>
  <si>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Gada IKP deflators</t>
  </si>
  <si>
    <t>Iepriekšējā gada cenas = 1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</si>
  <si>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</si>
  <si>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</si>
  <si>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</si>
  <si>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</si>
  <si>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</si>
  <si>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</si>
  <si>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</si>
  <si>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</si>
  <si>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</si>
  <si>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</si>
  <si>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</si>
  <si>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</si>
  <si>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</si>
  <si>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</si>
  <si>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</si>
  <si>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</si>
  <si>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</si>
  <si>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</si>
  <si>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</si>
  <si>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</si>
  <si>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</si>
  <si>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</si>
  <si>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</si>
  <si>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r>
      <rPr>
        <b/>
        <sz val="11"/>
        <color rgb="FF000000"/>
        <rFont val="Arial"/>
        <family val="2"/>
        <charset val="186"/>
      </rPr>
      <t>2015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2015</t>
    </r>
    <r>
      <rPr>
        <sz val="11"/>
        <color rgb="FF000000"/>
        <rFont val="Arial"/>
        <family val="2"/>
        <charset val="186"/>
      </rPr>
      <t xml:space="preserve"> prices</t>
    </r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</si>
  <si>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</si>
  <si>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</si>
  <si>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</si>
  <si>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</si>
  <si>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</si>
  <si>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</si>
  <si>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</si>
  <si>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</si>
  <si>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</si>
  <si>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</si>
  <si>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</si>
  <si>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</si>
  <si>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</si>
  <si>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</si>
  <si>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</si>
  <si>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</si>
  <si>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</si>
  <si>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</si>
  <si>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</si>
  <si>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</si>
  <si>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</si>
  <si>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</si>
  <si>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</si>
  <si>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</si>
  <si>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</si>
  <si>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</si>
  <si>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</si>
  <si>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</si>
  <si>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</si>
  <si>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</si>
  <si>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</si>
  <si>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2019Q4</t>
  </si>
  <si>
    <t>2019 actual data</t>
  </si>
  <si>
    <r>
      <t>In</t>
    </r>
    <r>
      <rPr>
        <b/>
        <sz val="10"/>
        <rFont val="Arial"/>
        <family val="2"/>
        <charset val="186"/>
      </rPr>
      <t xml:space="preserve"> 2015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</si>
  <si>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 xml:space="preserve"> prices</t>
    </r>
  </si>
  <si>
    <t>2019 faktiskie dati</t>
  </si>
  <si>
    <t>2020 faktiskie dati</t>
  </si>
  <si>
    <t>2020Q1</t>
  </si>
  <si>
    <t>https://fdp.gov.lv/17062020-fdp-viedoklis-par-finansu-ministrijas-makroekonomisko-raditaju-prognozem-2020-gadam-un-2021-2023gadam</t>
  </si>
  <si>
    <t>2020 actual data</t>
  </si>
  <si>
    <t>2020Q2</t>
  </si>
  <si>
    <t>2020Q3</t>
  </si>
  <si>
    <t>2020Q4</t>
  </si>
  <si>
    <t>Datu avots / Source CSP</t>
  </si>
  <si>
    <t xml:space="preserve">2021 faktiskie dati </t>
  </si>
  <si>
    <t>Iekšzemes kopprodukts no ražošanas aspekta (tūkst. eiro) - Vērtības, Rādītāji un Laika periods. (stat.gov.lv)</t>
  </si>
  <si>
    <t>Iekšzemes kopprodukts no ražošanas aspekta (tūkst. eiro) - Vērtības, Koriģēšana un Laika periods. (stat.gov.lv)</t>
  </si>
  <si>
    <t>Patēriņa cenu indeksi (1990.gads=100) - Laika periods. (stat.gov.lv)</t>
  </si>
  <si>
    <t>Iekšzemes kopprodukta deflatori - Rādītāji, Darbības veids (NACE 2.red.) un produktu nodokļi un Laika periods. (stat.gov.lv)</t>
  </si>
  <si>
    <t>Iekšzemes kopprodukta deflatori - Darbības veids (NACE 2.red.) un produktu nodokļi, Rādītāji un Laika periods. (stat.gov.lv)</t>
  </si>
  <si>
    <t>Iekšzemes kopprodukta izlietojums (tūkst. eiro) - Koriģēšana, Vērtības, Rādītāji un Laika periods. (stat.gov.lv)</t>
  </si>
  <si>
    <t>01.06.2021.</t>
  </si>
  <si>
    <t>Eksports un imports pa valstu grupām (milj. eiro) - Preču plūsma, Valstu grupa un Laika periods. (stat.gov.lv)</t>
  </si>
  <si>
    <t>2021Q1</t>
  </si>
  <si>
    <t>2021 actual data</t>
  </si>
  <si>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>.g. salīdzināmajās cenās</t>
    </r>
  </si>
  <si>
    <t>2021Q2</t>
  </si>
  <si>
    <t>Prognoze (14.06.2021)</t>
  </si>
  <si>
    <t>2021Q3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</si>
</sst>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</numFmts>
  <fonts count="4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Times New Roman"/>
      <family val="1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sz val="10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u/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theme="1"/>
      <name val="Calibri"/>
      <family val="2"/>
    </font>
    <font>
      <sz val="11"/>
      <name val="Arial"/>
      <family val="2"/>
      <charset val="186"/>
    </font>
    <font>
      <u/>
      <sz val="11"/>
      <color rgb="FFFFFFFF"/>
      <name val="Calibri"/>
      <family val="2"/>
      <charset val="186"/>
      <scheme val="minor"/>
    </font>
    <font>
      <sz val="9"/>
      <color rgb="FFFFFFFF"/>
      <name val="Arial"/>
      <family val="2"/>
      <charset val="186"/>
    </font>
    <font>
      <sz val="11"/>
      <color rgb="FFFFFFFF"/>
      <name val="Calibri"/>
      <family val="2"/>
      <charset val="186"/>
      <scheme val="minor"/>
    </font>
    <font>
      <u/>
      <sz val="1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9"/>
      <name val="Arial"/>
      <family val="2"/>
      <charset val="186"/>
    </font>
    <font>
      <sz val="11"/>
      <name val="Garamond"/>
      <family val="1"/>
      <charset val="204"/>
    </font>
    <font>
      <u/>
      <sz val="11"/>
      <color theme="0"/>
      <name val="Calibri"/>
      <family val="2"/>
      <charset val="186"/>
      <scheme val="minor"/>
    </font>
    <font>
      <u/>
      <sz val="10"/>
      <color theme="0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10" borderId="0" applyNumberFormat="0" applyBorder="0" applyAlignment="0" applyProtection="0"/>
    <xf numFmtId="0" fontId="44" fillId="12" borderId="0" applyNumberFormat="0" applyBorder="0" applyAlignment="0" applyProtection="0"/>
  </cellStyleXfs>
  <cellXfs count="179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165" fontId="10" fillId="0" borderId="0" xfId="0" applyNumberFormat="1" applyFont="1" applyAlignment="1">
      <alignment horizontal="right" vertical="center" indent="1"/>
    </xf>
    <xf numFmtId="164" fontId="10" fillId="0" borderId="0" xfId="1" applyNumberFormat="1" applyFont="1" applyAlignment="1">
      <alignment horizontal="right" vertical="center" indent="1"/>
    </xf>
    <xf numFmtId="0" fontId="4" fillId="0" borderId="0" xfId="0" applyFont="1" applyAlignment="1">
      <alignment vertical="center"/>
    </xf>
    <xf numFmtId="0" fontId="8" fillId="6" borderId="0" xfId="2" applyFont="1" applyFill="1" applyBorder="1" applyAlignment="1" applyProtection="1">
      <alignment horizontal="right"/>
    </xf>
    <xf numFmtId="0" fontId="4" fillId="7" borderId="0" xfId="0" applyFont="1" applyFill="1"/>
    <xf numFmtId="0" fontId="4" fillId="7" borderId="0" xfId="0" applyFont="1" applyFill="1" applyBorder="1"/>
    <xf numFmtId="164" fontId="4" fillId="7" borderId="0" xfId="1" applyNumberFormat="1" applyFont="1" applyFill="1" applyBorder="1"/>
    <xf numFmtId="0" fontId="4" fillId="7" borderId="0" xfId="0" applyFont="1" applyFill="1" applyBorder="1" applyAlignment="1">
      <alignment horizontal="right"/>
    </xf>
    <xf numFmtId="0" fontId="0" fillId="7" borderId="0" xfId="0" applyFill="1" applyProtection="1"/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Border="1" applyAlignment="1">
      <alignment horizontal="right" vertical="center"/>
    </xf>
    <xf numFmtId="0" fontId="11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vertical="center"/>
    </xf>
    <xf numFmtId="0" fontId="13" fillId="0" borderId="0" xfId="2" applyFont="1" applyFill="1" applyProtection="1"/>
    <xf numFmtId="0" fontId="8" fillId="0" borderId="0" xfId="2" applyFont="1" applyFill="1" applyAlignment="1" applyProtection="1">
      <alignment horizontal="center"/>
    </xf>
    <xf numFmtId="0" fontId="9" fillId="0" borderId="0" xfId="2" applyFont="1" applyFill="1" applyProtection="1"/>
    <xf numFmtId="0" fontId="8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0" xfId="2" applyFont="1" applyFill="1" applyProtection="1"/>
    <xf numFmtId="0" fontId="8" fillId="0" borderId="0" xfId="2" applyFont="1" applyFill="1" applyAlignment="1" applyProtection="1">
      <alignment horizontal="right" vertical="center"/>
    </xf>
    <xf numFmtId="0" fontId="9" fillId="0" borderId="0" xfId="2" applyFont="1" applyFill="1" applyAlignment="1" applyProtection="1">
      <alignment horizontal="right" vertical="center"/>
    </xf>
    <xf numFmtId="0" fontId="8" fillId="0" borderId="0" xfId="2" applyFont="1" applyFill="1" applyAlignment="1" applyProtection="1">
      <alignment horizontal="right" vertical="center" wrapText="1"/>
    </xf>
    <xf numFmtId="165" fontId="8" fillId="0" borderId="0" xfId="2" applyNumberFormat="1" applyFont="1" applyFill="1" applyAlignment="1" applyProtection="1">
      <alignment horizontal="right" vertical="center" wrapText="1"/>
    </xf>
    <xf numFmtId="165" fontId="9" fillId="0" borderId="0" xfId="2" applyNumberFormat="1" applyFont="1" applyFill="1" applyProtection="1"/>
    <xf numFmtId="165" fontId="8" fillId="0" borderId="0" xfId="2" applyNumberFormat="1" applyFont="1" applyFill="1" applyAlignment="1" applyProtection="1">
      <alignment horizontal="right" vertical="center"/>
    </xf>
    <xf numFmtId="165" fontId="16" fillId="0" borderId="0" xfId="2" applyNumberFormat="1" applyFont="1" applyFill="1" applyProtection="1"/>
    <xf numFmtId="0" fontId="9" fillId="0" borderId="0" xfId="2" applyFont="1" applyFill="1" applyAlignment="1" applyProtection="1">
      <alignment horizontal="right"/>
    </xf>
    <xf numFmtId="0" fontId="18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19" fillId="0" borderId="0" xfId="0" applyFont="1" applyBorder="1" applyAlignment="1">
      <alignment horizontal="center" vertical="center"/>
    </xf>
    <xf numFmtId="165" fontId="19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165" fontId="9" fillId="0" borderId="0" xfId="0" applyNumberFormat="1" applyFont="1" applyFill="1" applyProtection="1"/>
    <xf numFmtId="164" fontId="4" fillId="0" borderId="12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4" fontId="7" fillId="0" borderId="12" xfId="1" applyNumberFormat="1" applyFont="1" applyFill="1" applyBorder="1" applyAlignment="1" applyProtection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4" fillId="0" borderId="0" xfId="0" applyFont="1" applyFill="1" applyBorder="1"/>
    <xf numFmtId="0" fontId="7" fillId="7" borderId="0" xfId="0" applyFont="1" applyFill="1" applyAlignment="1">
      <alignment horizontal="right"/>
    </xf>
    <xf numFmtId="0" fontId="7" fillId="7" borderId="0" xfId="0" applyFont="1" applyFill="1"/>
    <xf numFmtId="0" fontId="7" fillId="7" borderId="0" xfId="0" applyFont="1" applyFill="1" applyBorder="1"/>
    <xf numFmtId="164" fontId="7" fillId="7" borderId="0" xfId="1" applyNumberFormat="1" applyFont="1" applyFill="1" applyBorder="1"/>
    <xf numFmtId="0" fontId="23" fillId="7" borderId="0" xfId="0" applyFont="1" applyFill="1" applyAlignment="1">
      <alignment horizontal="center" vertical="center"/>
    </xf>
    <xf numFmtId="0" fontId="24" fillId="6" borderId="0" xfId="2" applyFont="1" applyFill="1" applyBorder="1" applyAlignment="1" applyProtection="1">
      <alignment horizontal="right" vertical="center" wrapText="1"/>
    </xf>
    <xf numFmtId="0" fontId="6" fillId="6" borderId="0" xfId="2" applyFont="1" applyFill="1" applyBorder="1" applyAlignment="1" applyProtection="1">
      <alignment horizontal="right"/>
    </xf>
    <xf numFmtId="0" fontId="25" fillId="0" borderId="0" xfId="0" applyFont="1"/>
    <xf numFmtId="0" fontId="7" fillId="0" borderId="0" xfId="2" applyFont="1" applyFill="1" applyBorder="1" applyAlignment="1" applyProtection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7" fillId="7" borderId="0" xfId="0" applyFont="1" applyFill="1" applyBorder="1" applyAlignment="1">
      <alignment horizontal="right"/>
    </xf>
    <xf numFmtId="3" fontId="21" fillId="0" borderId="0" xfId="0" applyNumberFormat="1" applyFont="1"/>
    <xf numFmtId="0" fontId="25" fillId="7" borderId="0" xfId="0" applyFont="1" applyFill="1" applyAlignment="1" applyProtection="1">
      <alignment horizontal="right"/>
    </xf>
    <xf numFmtId="0" fontId="7" fillId="0" borderId="0" xfId="0" applyFont="1"/>
    <xf numFmtId="166" fontId="26" fillId="0" borderId="0" xfId="0" applyNumberFormat="1" applyFont="1" applyFill="1" applyProtection="1"/>
    <xf numFmtId="0" fontId="28" fillId="7" borderId="0" xfId="0" applyFont="1" applyFill="1" applyBorder="1" applyAlignment="1">
      <alignment horizontal="right"/>
    </xf>
    <xf numFmtId="0" fontId="18" fillId="7" borderId="0" xfId="0" applyFont="1" applyFill="1" applyBorder="1" applyAlignment="1">
      <alignment horizontal="right"/>
    </xf>
    <xf numFmtId="166" fontId="27" fillId="7" borderId="0" xfId="0" applyNumberFormat="1" applyFont="1" applyFill="1" applyProtection="1"/>
    <xf numFmtId="0" fontId="28" fillId="7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 vertical="center" wrapText="1" readingOrder="1"/>
    </xf>
    <xf numFmtId="164" fontId="29" fillId="0" borderId="0" xfId="0" applyNumberFormat="1" applyFont="1" applyFill="1" applyAlignment="1">
      <alignment horizontal="right"/>
    </xf>
    <xf numFmtId="0" fontId="31" fillId="0" borderId="0" xfId="2" applyFont="1" applyFill="1" applyAlignment="1" applyProtection="1">
      <alignment horizontal="center"/>
    </xf>
    <xf numFmtId="0" fontId="32" fillId="7" borderId="0" xfId="0" applyFont="1" applyFill="1" applyBorder="1" applyAlignment="1">
      <alignment horizontal="left"/>
    </xf>
    <xf numFmtId="164" fontId="7" fillId="7" borderId="0" xfId="0" applyNumberFormat="1" applyFont="1" applyFill="1"/>
    <xf numFmtId="0" fontId="28" fillId="0" borderId="0" xfId="0" applyFont="1" applyAlignment="1">
      <alignment horizontal="right"/>
    </xf>
    <xf numFmtId="0" fontId="28" fillId="0" borderId="0" xfId="0" applyFont="1"/>
    <xf numFmtId="0" fontId="24" fillId="5" borderId="0" xfId="2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right" vertical="center" wrapText="1"/>
    </xf>
    <xf numFmtId="0" fontId="7" fillId="0" borderId="0" xfId="2" applyFont="1" applyFill="1" applyProtection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9" fillId="7" borderId="0" xfId="0" applyNumberFormat="1" applyFont="1" applyFill="1" applyProtection="1"/>
    <xf numFmtId="165" fontId="16" fillId="7" borderId="0" xfId="2" applyNumberFormat="1" applyFont="1" applyFill="1" applyProtection="1"/>
    <xf numFmtId="166" fontId="29" fillId="7" borderId="0" xfId="0" applyNumberFormat="1" applyFont="1" applyFill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34" fillId="0" borderId="0" xfId="2" applyFont="1" applyFill="1" applyProtection="1"/>
    <xf numFmtId="0" fontId="35" fillId="0" borderId="0" xfId="2" applyFont="1" applyFill="1" applyAlignment="1" applyProtection="1">
      <alignment horizontal="center" vertical="center" wrapText="1"/>
    </xf>
    <xf numFmtId="0" fontId="11" fillId="0" borderId="0" xfId="2" applyFont="1" applyFill="1" applyProtection="1"/>
    <xf numFmtId="0" fontId="5" fillId="0" borderId="0" xfId="2" applyFont="1" applyFill="1" applyAlignment="1" applyProtection="1">
      <alignment horizontal="center"/>
    </xf>
    <xf numFmtId="2" fontId="4" fillId="0" borderId="0" xfId="2" applyNumberFormat="1" applyFont="1" applyFill="1" applyProtection="1"/>
    <xf numFmtId="0" fontId="36" fillId="0" borderId="0" xfId="2" applyFont="1" applyFill="1" applyProtection="1"/>
    <xf numFmtId="165" fontId="34" fillId="0" borderId="0" xfId="2" applyNumberFormat="1" applyFont="1" applyFill="1" applyProtection="1"/>
    <xf numFmtId="0" fontId="5" fillId="7" borderId="0" xfId="2" applyFont="1" applyFill="1" applyAlignment="1" applyProtection="1">
      <alignment horizontal="center"/>
    </xf>
    <xf numFmtId="165" fontId="34" fillId="7" borderId="0" xfId="2" applyNumberFormat="1" applyFont="1" applyFill="1" applyProtection="1"/>
    <xf numFmtId="2" fontId="34" fillId="0" borderId="0" xfId="2" applyNumberFormat="1" applyFont="1" applyFill="1" applyProtection="1"/>
    <xf numFmtId="0" fontId="5" fillId="0" borderId="0" xfId="0" applyFont="1" applyFill="1" applyAlignment="1" applyProtection="1">
      <alignment horizontal="center"/>
    </xf>
    <xf numFmtId="2" fontId="34" fillId="0" borderId="0" xfId="2" applyNumberFormat="1" applyFont="1" applyFill="1" applyAlignment="1" applyProtection="1"/>
    <xf numFmtId="0" fontId="5" fillId="7" borderId="0" xfId="0" applyFont="1" applyFill="1" applyAlignment="1" applyProtection="1">
      <alignment horizontal="center"/>
    </xf>
    <xf numFmtId="2" fontId="34" fillId="7" borderId="0" xfId="2" applyNumberFormat="1" applyFont="1" applyFill="1" applyProtection="1"/>
    <xf numFmtId="1" fontId="11" fillId="0" borderId="0" xfId="2" applyNumberFormat="1" applyFont="1" applyFill="1" applyProtection="1"/>
    <xf numFmtId="0" fontId="4" fillId="0" borderId="0" xfId="2" applyFont="1" applyFill="1" applyProtection="1"/>
    <xf numFmtId="0" fontId="37" fillId="0" borderId="0" xfId="2" applyFont="1" applyFill="1" applyAlignment="1" applyProtection="1"/>
    <xf numFmtId="0" fontId="37" fillId="0" borderId="0" xfId="2" applyFont="1" applyFill="1" applyProtection="1"/>
    <xf numFmtId="14" fontId="38" fillId="0" borderId="0" xfId="2" applyNumberFormat="1" applyFont="1" applyBorder="1" applyAlignment="1">
      <alignment horizontal="center" vertical="center"/>
    </xf>
    <xf numFmtId="0" fontId="37" fillId="0" borderId="0" xfId="2" applyFont="1" applyFill="1" applyAlignment="1" applyProtection="1">
      <alignment horizontal="center" vertical="center"/>
    </xf>
    <xf numFmtId="0" fontId="33" fillId="0" borderId="0" xfId="6" applyFont="1"/>
    <xf numFmtId="3" fontId="1" fillId="0" borderId="0" xfId="0" applyNumberFormat="1" applyFont="1"/>
    <xf numFmtId="14" fontId="0" fillId="0" borderId="0" xfId="0" applyNumberFormat="1" applyFont="1" applyAlignment="1">
      <alignment horizontal="center"/>
    </xf>
    <xf numFmtId="3" fontId="21" fillId="0" borderId="0" xfId="0" applyNumberFormat="1" applyFont="1" applyFill="1"/>
    <xf numFmtId="0" fontId="25" fillId="0" borderId="0" xfId="7" applyFont="1" applyFill="1" applyBorder="1" applyAlignment="1" applyProtection="1">
      <alignment horizontal="right"/>
    </xf>
    <xf numFmtId="165" fontId="39" fillId="7" borderId="0" xfId="2" applyNumberFormat="1" applyFont="1" applyFill="1" applyProtection="1"/>
    <xf numFmtId="0" fontId="40" fillId="11" borderId="0" xfId="6" applyFont="1" applyFill="1"/>
    <xf numFmtId="0" fontId="42" fillId="11" borderId="0" xfId="0" applyFont="1" applyFill="1"/>
    <xf numFmtId="0" fontId="7" fillId="0" borderId="0" xfId="0" applyFont="1" applyFill="1" applyBorder="1" applyAlignment="1">
      <alignment horizontal="right" wrapText="1"/>
    </xf>
    <xf numFmtId="0" fontId="7" fillId="7" borderId="0" xfId="0" applyFont="1" applyFill="1" applyBorder="1" applyAlignment="1">
      <alignment horizontal="right" wrapText="1"/>
    </xf>
    <xf numFmtId="0" fontId="43" fillId="0" borderId="0" xfId="6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1" fontId="34" fillId="7" borderId="0" xfId="2" applyNumberFormat="1" applyFont="1" applyFill="1" applyProtection="1"/>
    <xf numFmtId="10" fontId="34" fillId="0" borderId="0" xfId="1" applyNumberFormat="1" applyFont="1" applyFill="1" applyProtection="1"/>
    <xf numFmtId="167" fontId="21" fillId="0" borderId="0" xfId="0" applyNumberFormat="1" applyFont="1"/>
    <xf numFmtId="165" fontId="39" fillId="0" borderId="0" xfId="2" applyNumberFormat="1" applyFont="1" applyFill="1" applyProtection="1"/>
    <xf numFmtId="0" fontId="43" fillId="7" borderId="0" xfId="6" applyFont="1" applyFill="1" applyBorder="1" applyAlignment="1">
      <alignment horizontal="right"/>
    </xf>
    <xf numFmtId="0" fontId="43" fillId="7" borderId="0" xfId="6" applyFont="1" applyFill="1"/>
    <xf numFmtId="0" fontId="39" fillId="0" borderId="0" xfId="2" applyFont="1" applyFill="1" applyProtection="1"/>
    <xf numFmtId="0" fontId="45" fillId="0" borderId="0" xfId="2" applyFont="1" applyFill="1" applyAlignment="1" applyProtection="1">
      <alignment horizontal="left"/>
    </xf>
    <xf numFmtId="14" fontId="24" fillId="0" borderId="0" xfId="2" applyNumberFormat="1" applyFont="1" applyFill="1" applyAlignment="1" applyProtection="1">
      <alignment horizontal="center" vertical="center"/>
    </xf>
    <xf numFmtId="1" fontId="0" fillId="0" borderId="0" xfId="0" applyNumberFormat="1"/>
    <xf numFmtId="0" fontId="44" fillId="0" borderId="0" xfId="8" applyFill="1" applyBorder="1" applyAlignment="1">
      <alignment horizontal="right"/>
    </xf>
    <xf numFmtId="0" fontId="47" fillId="0" borderId="0" xfId="6" applyFont="1" applyFill="1"/>
    <xf numFmtId="0" fontId="28" fillId="0" borderId="0" xfId="0" applyFont="1" applyFill="1" applyBorder="1" applyAlignment="1">
      <alignment horizontal="right"/>
    </xf>
    <xf numFmtId="0" fontId="4" fillId="0" borderId="0" xfId="0" applyFont="1" applyFill="1"/>
    <xf numFmtId="0" fontId="48" fillId="7" borderId="0" xfId="6" applyFont="1" applyFill="1"/>
    <xf numFmtId="166" fontId="0" fillId="0" borderId="0" xfId="0" applyNumberFormat="1"/>
    <xf numFmtId="0" fontId="47" fillId="7" borderId="0" xfId="6" applyFont="1" applyFill="1"/>
    <xf numFmtId="165" fontId="44" fillId="0" borderId="0" xfId="8" applyNumberFormat="1" applyFill="1" applyProtection="1"/>
    <xf numFmtId="165" fontId="0" fillId="0" borderId="0" xfId="0" applyNumberFormat="1"/>
    <xf numFmtId="167" fontId="46" fillId="0" borderId="0" xfId="0" applyNumberFormat="1" applyFont="1" applyFill="1" applyBorder="1" applyAlignment="1">
      <alignment horizontal="right" indent="1"/>
    </xf>
    <xf numFmtId="165" fontId="4" fillId="0" borderId="0" xfId="0" applyNumberFormat="1" applyFont="1"/>
    <xf numFmtId="0" fontId="9" fillId="0" borderId="0" xfId="2" applyFont="1" applyFill="1" applyBorder="1" applyAlignment="1" applyProtection="1">
      <alignment horizontal="right"/>
    </xf>
    <xf numFmtId="1" fontId="34" fillId="0" borderId="0" xfId="2" applyNumberFormat="1" applyFont="1" applyFill="1" applyProtection="1"/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12" fillId="8" borderId="0" xfId="2" applyFont="1" applyFill="1" applyAlignment="1" applyProtection="1">
      <alignment horizontal="left"/>
    </xf>
    <xf numFmtId="0" fontId="12" fillId="8" borderId="0" xfId="2" applyFont="1" applyFill="1" applyAlignment="1" applyProtection="1">
      <alignment horizontal="center" vertical="center" wrapText="1"/>
    </xf>
    <xf numFmtId="0" fontId="13" fillId="3" borderId="0" xfId="2" applyFont="1" applyFill="1" applyAlignment="1" applyProtection="1">
      <alignment horizontal="left"/>
    </xf>
    <xf numFmtId="0" fontId="37" fillId="0" borderId="0" xfId="2" applyFont="1" applyFill="1" applyAlignment="1" applyProtection="1">
      <alignment horizontal="left"/>
    </xf>
    <xf numFmtId="0" fontId="15" fillId="9" borderId="0" xfId="2" applyFont="1" applyFill="1" applyAlignment="1" applyProtection="1">
      <alignment horizontal="center" wrapText="1"/>
    </xf>
    <xf numFmtId="0" fontId="15" fillId="9" borderId="0" xfId="2" applyFont="1" applyFill="1" applyAlignment="1" applyProtection="1">
      <alignment horizontal="center"/>
    </xf>
    <xf numFmtId="0" fontId="41" fillId="11" borderId="0" xfId="2" applyFont="1" applyFill="1" applyAlignment="1" applyProtection="1">
      <alignment horizontal="left"/>
    </xf>
  </cellXfs>
  <cellStyles count="9">
    <cellStyle name="Comma 2" xfId="4" xr:uid="{00000000-0005-0000-0000-000001000000}"/>
    <cellStyle name="Hipersaite" xfId="6" builtinId="8"/>
    <cellStyle name="Hyperlink 2" xfId="5" xr:uid="{00000000-0005-0000-0000-000004000000}"/>
    <cellStyle name="Labs" xfId="8" builtinId="26"/>
    <cellStyle name="Normal 2" xfId="2" xr:uid="{00000000-0005-0000-0000-000006000000}"/>
    <cellStyle name="Parasts" xfId="0" builtinId="0"/>
    <cellStyle name="Percent 2" xfId="3" xr:uid="{00000000-0005-0000-0000-000008000000}"/>
    <cellStyle name="Procenti" xfId="1" builtinId="5"/>
    <cellStyle name="Slikts" xfId="7" builtinId="27"/>
  </cellStyles>
  <dxfs count="0"/>
  <tableStyles count="0" defaultTableStyle="TableStyleMedium2" defaultPivotStyle="PivotStyleLight16"/>
  <colors>
    <mruColors>
      <color rgb="FF93B7FF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Contribution to real GDP growth </a:t>
            </a:r>
          </a:p>
          <a:p>
            <a:pPr algn="ctr" rtl="0">
              <a:defRPr sz="1000"/>
            </a:pPr>
            <a:r>
              <a:rPr lang="lv-LV" sz="1000"/>
              <a:t>(</a:t>
            </a:r>
            <a:r>
              <a:rPr lang="en-GB" sz="1000"/>
              <a:t>increase over the corresponding period </a:t>
            </a:r>
            <a:r>
              <a:rPr lang="lv-LV" sz="1000"/>
              <a:t>of the </a:t>
            </a:r>
            <a:r>
              <a:rPr lang="en-US" sz="1000"/>
              <a:t>previous</a:t>
            </a:r>
            <a:r>
              <a:rPr lang="lv-LV" sz="1000"/>
              <a:t> </a:t>
            </a:r>
            <a:r>
              <a:rPr lang="en-GB" sz="1000"/>
              <a:t>year</a:t>
            </a:r>
            <a:r>
              <a:rPr lang="lv-LV" sz="1000"/>
              <a:t>)</a:t>
            </a:r>
            <a:endParaRPr lang="en-GB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3091340047763613E-2"/>
          <c:y val="0.17996772626011359"/>
          <c:w val="0.91732517251957424"/>
          <c:h val="0.547082552564411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GDP'!$I$6:$J$33</c:f>
              <c:multiLvlStrCache>
                <c:ptCount val="28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</c:lvl>
              </c:multiLvlStrCache>
            </c:multiLvlStrRef>
          </c:cat>
          <c:val>
            <c:numRef>
              <c:f>'IKP, GDP'!$L$6:$L$33</c:f>
              <c:numCache>
                <c:formatCode>0.0</c:formatCode>
                <c:ptCount val="28"/>
                <c:pt idx="0">
                  <c:v>0.51506933279333078</c:v>
                </c:pt>
                <c:pt idx="1">
                  <c:v>1.3067314199817031</c:v>
                </c:pt>
                <c:pt idx="2">
                  <c:v>0.95308458300224863</c:v>
                </c:pt>
                <c:pt idx="3">
                  <c:v>2.0172989755989144</c:v>
                </c:pt>
                <c:pt idx="4">
                  <c:v>1.043473893060753</c:v>
                </c:pt>
                <c:pt idx="5">
                  <c:v>2.4623921304844054</c:v>
                </c:pt>
                <c:pt idx="6">
                  <c:v>2.1539161343016482</c:v>
                </c:pt>
                <c:pt idx="7">
                  <c:v>0.88586767181131709</c:v>
                </c:pt>
                <c:pt idx="8">
                  <c:v>2.2338063347977384</c:v>
                </c:pt>
                <c:pt idx="9">
                  <c:v>1.2078959687080983</c:v>
                </c:pt>
                <c:pt idx="10">
                  <c:v>0.70049093017125263</c:v>
                </c:pt>
                <c:pt idx="11">
                  <c:v>2.0501805877200354</c:v>
                </c:pt>
                <c:pt idx="12">
                  <c:v>2.6085064970788596</c:v>
                </c:pt>
                <c:pt idx="13">
                  <c:v>1.8165933400862988</c:v>
                </c:pt>
                <c:pt idx="14">
                  <c:v>2.2767610528416564</c:v>
                </c:pt>
                <c:pt idx="15">
                  <c:v>1.5058743058166795</c:v>
                </c:pt>
                <c:pt idx="16">
                  <c:v>1.3524585903759809</c:v>
                </c:pt>
                <c:pt idx="17">
                  <c:v>0.78197327275265716</c:v>
                </c:pt>
                <c:pt idx="18">
                  <c:v>0.71979276247284785</c:v>
                </c:pt>
                <c:pt idx="19">
                  <c:v>9.4956414593998104E-2</c:v>
                </c:pt>
                <c:pt idx="20">
                  <c:v>-1.0515323854522263</c:v>
                </c:pt>
                <c:pt idx="21">
                  <c:v>0.73364766864771913</c:v>
                </c:pt>
                <c:pt idx="22">
                  <c:v>-10.528181460123815</c:v>
                </c:pt>
                <c:pt idx="23">
                  <c:v>-2.7229173878780815</c:v>
                </c:pt>
                <c:pt idx="24">
                  <c:v>-3.0391826598052276</c:v>
                </c:pt>
                <c:pt idx="25">
                  <c:v>-5.0901885821030062</c:v>
                </c:pt>
                <c:pt idx="26">
                  <c:v>8.6698669975766585</c:v>
                </c:pt>
                <c:pt idx="27">
                  <c:v>4.3793806337351606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'IKP, GDP'!$I$6:$J$33</c:f>
              <c:multiLvlStrCache>
                <c:ptCount val="28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</c:lvl>
              </c:multiLvlStrCache>
            </c:multiLvlStrRef>
          </c:cat>
          <c:val>
            <c:numRef>
              <c:f>'IKP, GDP'!$M$6:$M$33</c:f>
              <c:numCache>
                <c:formatCode>0.0</c:formatCode>
                <c:ptCount val="28"/>
                <c:pt idx="0">
                  <c:v>0.63349501698153976</c:v>
                </c:pt>
                <c:pt idx="1">
                  <c:v>0.59466601369206118</c:v>
                </c:pt>
                <c:pt idx="2">
                  <c:v>0.5458756699183418</c:v>
                </c:pt>
                <c:pt idx="3">
                  <c:v>0.49479043892320018</c:v>
                </c:pt>
                <c:pt idx="4">
                  <c:v>0.3662924546466752</c:v>
                </c:pt>
                <c:pt idx="5">
                  <c:v>0.32275866075123988</c:v>
                </c:pt>
                <c:pt idx="6">
                  <c:v>0.31397289100216413</c:v>
                </c:pt>
                <c:pt idx="7">
                  <c:v>0.3802387562949347</c:v>
                </c:pt>
                <c:pt idx="8">
                  <c:v>0.53686946048733564</c:v>
                </c:pt>
                <c:pt idx="9">
                  <c:v>0.59935416815430143</c:v>
                </c:pt>
                <c:pt idx="10">
                  <c:v>0.67826406065836087</c:v>
                </c:pt>
                <c:pt idx="11">
                  <c:v>0.6520356615750128</c:v>
                </c:pt>
                <c:pt idx="12">
                  <c:v>0.53567939355116945</c:v>
                </c:pt>
                <c:pt idx="13">
                  <c:v>0.42740077179266955</c:v>
                </c:pt>
                <c:pt idx="14">
                  <c:v>0.32992174950673803</c:v>
                </c:pt>
                <c:pt idx="15">
                  <c:v>0.31632949429300161</c:v>
                </c:pt>
                <c:pt idx="16">
                  <c:v>0.38645823206021174</c:v>
                </c:pt>
                <c:pt idx="17">
                  <c:v>0.49914597572405306</c:v>
                </c:pt>
                <c:pt idx="18">
                  <c:v>0.59183753253322668</c:v>
                </c:pt>
                <c:pt idx="19">
                  <c:v>0.62436268704009623</c:v>
                </c:pt>
                <c:pt idx="20">
                  <c:v>0.58188939017356744</c:v>
                </c:pt>
                <c:pt idx="21">
                  <c:v>0.50834679901230861</c:v>
                </c:pt>
                <c:pt idx="22">
                  <c:v>0.43356758371048559</c:v>
                </c:pt>
                <c:pt idx="23">
                  <c:v>0.47989914927496147</c:v>
                </c:pt>
                <c:pt idx="24">
                  <c:v>0.5803784500282555</c:v>
                </c:pt>
                <c:pt idx="25">
                  <c:v>0.71305242716290573</c:v>
                </c:pt>
                <c:pt idx="26">
                  <c:v>0.95138198901937487</c:v>
                </c:pt>
                <c:pt idx="27">
                  <c:v>0.92917470740081709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GDP'!$I$6:$J$33</c:f>
              <c:multiLvlStrCache>
                <c:ptCount val="28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</c:lvl>
              </c:multiLvlStrCache>
            </c:multiLvlStrRef>
          </c:cat>
          <c:val>
            <c:numRef>
              <c:f>'IKP, GDP'!$N$6:$N$33</c:f>
              <c:numCache>
                <c:formatCode>0.0</c:formatCode>
                <c:ptCount val="28"/>
                <c:pt idx="0">
                  <c:v>-0.90999715955036642</c:v>
                </c:pt>
                <c:pt idx="1">
                  <c:v>-0.66911192052754909</c:v>
                </c:pt>
                <c:pt idx="2">
                  <c:v>1.9918341814739049</c:v>
                </c:pt>
                <c:pt idx="3">
                  <c:v>2.0993150454279115</c:v>
                </c:pt>
                <c:pt idx="4">
                  <c:v>1.9513105792333256</c:v>
                </c:pt>
                <c:pt idx="5">
                  <c:v>1.1782390889485772</c:v>
                </c:pt>
                <c:pt idx="6">
                  <c:v>-5.3209406733810555E-2</c:v>
                </c:pt>
                <c:pt idx="7">
                  <c:v>-2.4576600359106306</c:v>
                </c:pt>
                <c:pt idx="8">
                  <c:v>0.63690704733113201</c:v>
                </c:pt>
                <c:pt idx="9">
                  <c:v>1.2035639762295798</c:v>
                </c:pt>
                <c:pt idx="10">
                  <c:v>3.0701764928820334</c:v>
                </c:pt>
                <c:pt idx="11">
                  <c:v>5.9634664842790688</c:v>
                </c:pt>
                <c:pt idx="12">
                  <c:v>-0.85474733511951095</c:v>
                </c:pt>
                <c:pt idx="13">
                  <c:v>3.1671604818000629</c:v>
                </c:pt>
                <c:pt idx="14">
                  <c:v>-0.62704426075842024</c:v>
                </c:pt>
                <c:pt idx="15">
                  <c:v>4.5396329980669607</c:v>
                </c:pt>
                <c:pt idx="16">
                  <c:v>6.7282498965103343</c:v>
                </c:pt>
                <c:pt idx="17">
                  <c:v>3.2067817103106884</c:v>
                </c:pt>
                <c:pt idx="18">
                  <c:v>5.4853818433490851</c:v>
                </c:pt>
                <c:pt idx="19">
                  <c:v>0.13120100455593761</c:v>
                </c:pt>
                <c:pt idx="20">
                  <c:v>2.36824596834404</c:v>
                </c:pt>
                <c:pt idx="21">
                  <c:v>-1.3009215281251307</c:v>
                </c:pt>
                <c:pt idx="22">
                  <c:v>-0.35304912621387236</c:v>
                </c:pt>
                <c:pt idx="23">
                  <c:v>1.3330306419897839</c:v>
                </c:pt>
                <c:pt idx="24">
                  <c:v>1.1911214245844597</c:v>
                </c:pt>
                <c:pt idx="25">
                  <c:v>6.6576737654386822</c:v>
                </c:pt>
                <c:pt idx="26">
                  <c:v>11.219207534255538</c:v>
                </c:pt>
                <c:pt idx="27">
                  <c:v>6.8280303274413701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GDP'!$I$6:$J$33</c:f>
              <c:multiLvlStrCache>
                <c:ptCount val="28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</c:lvl>
              </c:multiLvlStrCache>
            </c:multiLvlStrRef>
          </c:cat>
          <c:val>
            <c:numRef>
              <c:f>'IKP, GDP'!$O$6:$O$33</c:f>
              <c:numCache>
                <c:formatCode>0.0</c:formatCode>
                <c:ptCount val="28"/>
                <c:pt idx="0">
                  <c:v>3.9078776948596019</c:v>
                </c:pt>
                <c:pt idx="1">
                  <c:v>2.0728202721407705</c:v>
                </c:pt>
                <c:pt idx="2">
                  <c:v>1.3747823293715871</c:v>
                </c:pt>
                <c:pt idx="3">
                  <c:v>2.7118173185072436</c:v>
                </c:pt>
                <c:pt idx="4">
                  <c:v>1.1412043432034893</c:v>
                </c:pt>
                <c:pt idx="5">
                  <c:v>1.4346571312204233</c:v>
                </c:pt>
                <c:pt idx="6">
                  <c:v>3.5256231011736308</c:v>
                </c:pt>
                <c:pt idx="7">
                  <c:v>2.4374800823858709</c:v>
                </c:pt>
                <c:pt idx="8">
                  <c:v>2.0820201513981904</c:v>
                </c:pt>
                <c:pt idx="9">
                  <c:v>4.4879283396409049</c:v>
                </c:pt>
                <c:pt idx="10">
                  <c:v>2.7887750302674834</c:v>
                </c:pt>
                <c:pt idx="11">
                  <c:v>2.6929368802921401</c:v>
                </c:pt>
                <c:pt idx="12">
                  <c:v>5.5736899449412958</c:v>
                </c:pt>
                <c:pt idx="13">
                  <c:v>1.7085915429612943</c:v>
                </c:pt>
                <c:pt idx="14">
                  <c:v>6.4232947753205867</c:v>
                </c:pt>
                <c:pt idx="15">
                  <c:v>2.1859242302205177</c:v>
                </c:pt>
                <c:pt idx="16">
                  <c:v>0.9185510346214969</c:v>
                </c:pt>
                <c:pt idx="17">
                  <c:v>2.6352985756522731</c:v>
                </c:pt>
                <c:pt idx="18">
                  <c:v>-1.3831591712223217</c:v>
                </c:pt>
                <c:pt idx="19">
                  <c:v>3.8243556292700425</c:v>
                </c:pt>
                <c:pt idx="20">
                  <c:v>0.18728613274094041</c:v>
                </c:pt>
                <c:pt idx="21">
                  <c:v>1.49582191573488</c:v>
                </c:pt>
                <c:pt idx="22">
                  <c:v>-7.7340856660987143</c:v>
                </c:pt>
                <c:pt idx="23">
                  <c:v>-1.7032186759399233</c:v>
                </c:pt>
                <c:pt idx="24">
                  <c:v>2.3488736523755978</c:v>
                </c:pt>
                <c:pt idx="25">
                  <c:v>-0.43061318768592965</c:v>
                </c:pt>
                <c:pt idx="26">
                  <c:v>9.6036567824016164</c:v>
                </c:pt>
                <c:pt idx="27">
                  <c:v>3.4194005162777872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GDP'!$I$6:$J$33</c:f>
              <c:multiLvlStrCache>
                <c:ptCount val="28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</c:lvl>
              </c:multiLvlStrCache>
            </c:multiLvlStrRef>
          </c:cat>
          <c:val>
            <c:numRef>
              <c:f>'IKP, GDP'!$P$6:$P$33</c:f>
              <c:numCache>
                <c:formatCode>0.0</c:formatCode>
                <c:ptCount val="28"/>
                <c:pt idx="0">
                  <c:v>-3.0308888704659833</c:v>
                </c:pt>
                <c:pt idx="1">
                  <c:v>-9.8286281751740409E-3</c:v>
                </c:pt>
                <c:pt idx="2">
                  <c:v>-0.72880353006813303</c:v>
                </c:pt>
                <c:pt idx="3">
                  <c:v>-3.0797362554469716</c:v>
                </c:pt>
                <c:pt idx="4">
                  <c:v>-0.42596545863994445</c:v>
                </c:pt>
                <c:pt idx="5">
                  <c:v>-2.2219981530243729</c:v>
                </c:pt>
                <c:pt idx="6">
                  <c:v>-3.2873919229648747</c:v>
                </c:pt>
                <c:pt idx="7">
                  <c:v>-0.20097619314378815</c:v>
                </c:pt>
                <c:pt idx="8">
                  <c:v>-3.3445339433449059</c:v>
                </c:pt>
                <c:pt idx="9">
                  <c:v>-4.3552233832385214</c:v>
                </c:pt>
                <c:pt idx="10">
                  <c:v>-4.3548799356430372</c:v>
                </c:pt>
                <c:pt idx="11">
                  <c:v>-7.4640044476975556</c:v>
                </c:pt>
                <c:pt idx="12">
                  <c:v>-4.8869421646474684</c:v>
                </c:pt>
                <c:pt idx="13">
                  <c:v>-4.8265598517480806</c:v>
                </c:pt>
                <c:pt idx="14">
                  <c:v>-3.7727304509208408</c:v>
                </c:pt>
                <c:pt idx="15">
                  <c:v>-4.1836084003396632</c:v>
                </c:pt>
                <c:pt idx="16">
                  <c:v>-4.3050630751931145</c:v>
                </c:pt>
                <c:pt idx="17">
                  <c:v>-2.5548436301958164</c:v>
                </c:pt>
                <c:pt idx="18">
                  <c:v>-2.799317948679072</c:v>
                </c:pt>
                <c:pt idx="19">
                  <c:v>-1.943871613281253</c:v>
                </c:pt>
                <c:pt idx="20">
                  <c:v>-1.1116836332810487</c:v>
                </c:pt>
                <c:pt idx="21">
                  <c:v>-2.7808008487341782</c:v>
                </c:pt>
                <c:pt idx="22">
                  <c:v>10.531889262233944</c:v>
                </c:pt>
                <c:pt idx="23">
                  <c:v>0.62976615644039613</c:v>
                </c:pt>
                <c:pt idx="24">
                  <c:v>-1.8991840003513154</c:v>
                </c:pt>
                <c:pt idx="25">
                  <c:v>-1.125023339369184</c:v>
                </c:pt>
                <c:pt idx="26">
                  <c:v>-18.6001933566099</c:v>
                </c:pt>
                <c:pt idx="27">
                  <c:v>-9.7624060024751742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GDP'!$I$6:$J$33</c:f>
              <c:multiLvlStrCache>
                <c:ptCount val="28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</c:lvl>
              </c:multiLvlStrCache>
            </c:multiLvlStrRef>
          </c:cat>
          <c:val>
            <c:numRef>
              <c:f>'IKP, GDP'!$K$6:$K$33</c:f>
              <c:numCache>
                <c:formatCode>0.0</c:formatCode>
                <c:ptCount val="28"/>
                <c:pt idx="0">
                  <c:v>1.4636809780931959</c:v>
                </c:pt>
                <c:pt idx="1">
                  <c:v>3.0413652610708164</c:v>
                </c:pt>
                <c:pt idx="2">
                  <c:v>3.9944546822431537</c:v>
                </c:pt>
                <c:pt idx="3">
                  <c:v>4.2967260922567085</c:v>
                </c:pt>
                <c:pt idx="4">
                  <c:v>3.568408803609846</c:v>
                </c:pt>
                <c:pt idx="5">
                  <c:v>3.9988210512974742</c:v>
                </c:pt>
                <c:pt idx="6">
                  <c:v>1.4473186230647528</c:v>
                </c:pt>
                <c:pt idx="7">
                  <c:v>0.90662880799758927</c:v>
                </c:pt>
                <c:pt idx="8">
                  <c:v>2.2622753377763871</c:v>
                </c:pt>
                <c:pt idx="9">
                  <c:v>1.965566213632286</c:v>
                </c:pt>
                <c:pt idx="10">
                  <c:v>3.8238228132293939</c:v>
                </c:pt>
                <c:pt idx="11">
                  <c:v>3.9452997196190553</c:v>
                </c:pt>
                <c:pt idx="12">
                  <c:v>3.4163334709748305</c:v>
                </c:pt>
                <c:pt idx="13">
                  <c:v>3.3291009286131379</c:v>
                </c:pt>
                <c:pt idx="14">
                  <c:v>3.836260646053935</c:v>
                </c:pt>
                <c:pt idx="15">
                  <c:v>4.6789429558737883</c:v>
                </c:pt>
                <c:pt idx="16">
                  <c:v>4.932146244196467</c:v>
                </c:pt>
                <c:pt idx="17">
                  <c:v>4.4828405204359711</c:v>
                </c:pt>
                <c:pt idx="18">
                  <c:v>3.0320543607567529</c:v>
                </c:pt>
                <c:pt idx="19">
                  <c:v>1.4277427707481971</c:v>
                </c:pt>
                <c:pt idx="20">
                  <c:v>0.84769701136142572</c:v>
                </c:pt>
                <c:pt idx="21">
                  <c:v>-1.336698671978942</c:v>
                </c:pt>
                <c:pt idx="22">
                  <c:v>-8.4776081935213021</c:v>
                </c:pt>
                <c:pt idx="23">
                  <c:v>-2.8232056404966177</c:v>
                </c:pt>
                <c:pt idx="24">
                  <c:v>-1.7942804907785437</c:v>
                </c:pt>
                <c:pt idx="25">
                  <c:v>-0.238901636867761</c:v>
                </c:pt>
                <c:pt idx="26">
                  <c:v>10.326292826022087</c:v>
                </c:pt>
                <c:pt idx="27">
                  <c:v>5.0560554037910599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45913577664373E-2"/>
          <c:y val="0.85650982377371809"/>
          <c:w val="0.97281468544623551"/>
          <c:h val="0.12205889758520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502727048066879E-2"/>
          <c:y val="0.13095677562721053"/>
          <c:w val="0.91593451306910567"/>
          <c:h val="0.630631725608284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GDP'!$J$6:$J$33</c:f>
              <c:strCache>
                <c:ptCount val="28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</c:strCache>
            </c:strRef>
          </c:cat>
          <c:val>
            <c:numRef>
              <c:f>'IKP, GDP'!$L$6:$L$33</c:f>
              <c:numCache>
                <c:formatCode>0.0</c:formatCode>
                <c:ptCount val="28"/>
                <c:pt idx="0">
                  <c:v>0.51506933279333078</c:v>
                </c:pt>
                <c:pt idx="1">
                  <c:v>1.3067314199817031</c:v>
                </c:pt>
                <c:pt idx="2">
                  <c:v>0.95308458300224863</c:v>
                </c:pt>
                <c:pt idx="3">
                  <c:v>2.0172989755989144</c:v>
                </c:pt>
                <c:pt idx="4">
                  <c:v>1.043473893060753</c:v>
                </c:pt>
                <c:pt idx="5">
                  <c:v>2.4623921304844054</c:v>
                </c:pt>
                <c:pt idx="6">
                  <c:v>2.1539161343016482</c:v>
                </c:pt>
                <c:pt idx="7">
                  <c:v>0.88586767181131709</c:v>
                </c:pt>
                <c:pt idx="8">
                  <c:v>2.2338063347977384</c:v>
                </c:pt>
                <c:pt idx="9">
                  <c:v>1.2078959687080983</c:v>
                </c:pt>
                <c:pt idx="10">
                  <c:v>0.70049093017125263</c:v>
                </c:pt>
                <c:pt idx="11">
                  <c:v>2.0501805877200354</c:v>
                </c:pt>
                <c:pt idx="12">
                  <c:v>2.6085064970788596</c:v>
                </c:pt>
                <c:pt idx="13">
                  <c:v>1.8165933400862988</c:v>
                </c:pt>
                <c:pt idx="14">
                  <c:v>2.2767610528416564</c:v>
                </c:pt>
                <c:pt idx="15">
                  <c:v>1.5058743058166795</c:v>
                </c:pt>
                <c:pt idx="16">
                  <c:v>1.3524585903759809</c:v>
                </c:pt>
                <c:pt idx="17">
                  <c:v>0.78197327275265716</c:v>
                </c:pt>
                <c:pt idx="18">
                  <c:v>0.71979276247284785</c:v>
                </c:pt>
                <c:pt idx="19">
                  <c:v>9.4956414593998104E-2</c:v>
                </c:pt>
                <c:pt idx="20">
                  <c:v>-1.0515323854522263</c:v>
                </c:pt>
                <c:pt idx="21">
                  <c:v>0.73364766864771913</c:v>
                </c:pt>
                <c:pt idx="22">
                  <c:v>-10.528181460123815</c:v>
                </c:pt>
                <c:pt idx="23">
                  <c:v>-2.7229173878780815</c:v>
                </c:pt>
                <c:pt idx="24">
                  <c:v>-3.0391826598052276</c:v>
                </c:pt>
                <c:pt idx="25">
                  <c:v>-5.0901885821030062</c:v>
                </c:pt>
                <c:pt idx="26">
                  <c:v>8.6698669975766585</c:v>
                </c:pt>
                <c:pt idx="27">
                  <c:v>4.3793806337351606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GDP'!$J$6:$J$33</c:f>
              <c:strCache>
                <c:ptCount val="28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</c:strCache>
            </c:strRef>
          </c:cat>
          <c:val>
            <c:numRef>
              <c:f>'IKP, GDP'!$M$6:$M$33</c:f>
              <c:numCache>
                <c:formatCode>0.0</c:formatCode>
                <c:ptCount val="28"/>
                <c:pt idx="0">
                  <c:v>0.63349501698153976</c:v>
                </c:pt>
                <c:pt idx="1">
                  <c:v>0.59466601369206118</c:v>
                </c:pt>
                <c:pt idx="2">
                  <c:v>0.5458756699183418</c:v>
                </c:pt>
                <c:pt idx="3">
                  <c:v>0.49479043892320018</c:v>
                </c:pt>
                <c:pt idx="4">
                  <c:v>0.3662924546466752</c:v>
                </c:pt>
                <c:pt idx="5">
                  <c:v>0.32275866075123988</c:v>
                </c:pt>
                <c:pt idx="6">
                  <c:v>0.31397289100216413</c:v>
                </c:pt>
                <c:pt idx="7">
                  <c:v>0.3802387562949347</c:v>
                </c:pt>
                <c:pt idx="8">
                  <c:v>0.53686946048733564</c:v>
                </c:pt>
                <c:pt idx="9">
                  <c:v>0.59935416815430143</c:v>
                </c:pt>
                <c:pt idx="10">
                  <c:v>0.67826406065836087</c:v>
                </c:pt>
                <c:pt idx="11">
                  <c:v>0.6520356615750128</c:v>
                </c:pt>
                <c:pt idx="12">
                  <c:v>0.53567939355116945</c:v>
                </c:pt>
                <c:pt idx="13">
                  <c:v>0.42740077179266955</c:v>
                </c:pt>
                <c:pt idx="14">
                  <c:v>0.32992174950673803</c:v>
                </c:pt>
                <c:pt idx="15">
                  <c:v>0.31632949429300161</c:v>
                </c:pt>
                <c:pt idx="16">
                  <c:v>0.38645823206021174</c:v>
                </c:pt>
                <c:pt idx="17">
                  <c:v>0.49914597572405306</c:v>
                </c:pt>
                <c:pt idx="18">
                  <c:v>0.59183753253322668</c:v>
                </c:pt>
                <c:pt idx="19">
                  <c:v>0.62436268704009623</c:v>
                </c:pt>
                <c:pt idx="20">
                  <c:v>0.58188939017356744</c:v>
                </c:pt>
                <c:pt idx="21">
                  <c:v>0.50834679901230861</c:v>
                </c:pt>
                <c:pt idx="22">
                  <c:v>0.43356758371048559</c:v>
                </c:pt>
                <c:pt idx="23">
                  <c:v>0.47989914927496147</c:v>
                </c:pt>
                <c:pt idx="24">
                  <c:v>0.5803784500282555</c:v>
                </c:pt>
                <c:pt idx="25">
                  <c:v>0.71305242716290573</c:v>
                </c:pt>
                <c:pt idx="26">
                  <c:v>0.95138198901937487</c:v>
                </c:pt>
                <c:pt idx="27">
                  <c:v>0.92917470740081709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GDP'!$J$6:$J$33</c:f>
              <c:strCache>
                <c:ptCount val="28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</c:strCache>
            </c:strRef>
          </c:cat>
          <c:val>
            <c:numRef>
              <c:f>'IKP, GDP'!$N$6:$N$33</c:f>
              <c:numCache>
                <c:formatCode>0.0</c:formatCode>
                <c:ptCount val="28"/>
                <c:pt idx="0">
                  <c:v>-0.90999715955036642</c:v>
                </c:pt>
                <c:pt idx="1">
                  <c:v>-0.66911192052754909</c:v>
                </c:pt>
                <c:pt idx="2">
                  <c:v>1.9918341814739049</c:v>
                </c:pt>
                <c:pt idx="3">
                  <c:v>2.0993150454279115</c:v>
                </c:pt>
                <c:pt idx="4">
                  <c:v>1.9513105792333256</c:v>
                </c:pt>
                <c:pt idx="5">
                  <c:v>1.1782390889485772</c:v>
                </c:pt>
                <c:pt idx="6">
                  <c:v>-5.3209406733810555E-2</c:v>
                </c:pt>
                <c:pt idx="7">
                  <c:v>-2.4576600359106306</c:v>
                </c:pt>
                <c:pt idx="8">
                  <c:v>0.63690704733113201</c:v>
                </c:pt>
                <c:pt idx="9">
                  <c:v>1.2035639762295798</c:v>
                </c:pt>
                <c:pt idx="10">
                  <c:v>3.0701764928820334</c:v>
                </c:pt>
                <c:pt idx="11">
                  <c:v>5.9634664842790688</c:v>
                </c:pt>
                <c:pt idx="12">
                  <c:v>-0.85474733511951095</c:v>
                </c:pt>
                <c:pt idx="13">
                  <c:v>3.1671604818000629</c:v>
                </c:pt>
                <c:pt idx="14">
                  <c:v>-0.62704426075842024</c:v>
                </c:pt>
                <c:pt idx="15">
                  <c:v>4.5396329980669607</c:v>
                </c:pt>
                <c:pt idx="16">
                  <c:v>6.7282498965103343</c:v>
                </c:pt>
                <c:pt idx="17">
                  <c:v>3.2067817103106884</c:v>
                </c:pt>
                <c:pt idx="18">
                  <c:v>5.4853818433490851</c:v>
                </c:pt>
                <c:pt idx="19">
                  <c:v>0.13120100455593761</c:v>
                </c:pt>
                <c:pt idx="20">
                  <c:v>2.36824596834404</c:v>
                </c:pt>
                <c:pt idx="21">
                  <c:v>-1.3009215281251307</c:v>
                </c:pt>
                <c:pt idx="22">
                  <c:v>-0.35304912621387236</c:v>
                </c:pt>
                <c:pt idx="23">
                  <c:v>1.3330306419897839</c:v>
                </c:pt>
                <c:pt idx="24">
                  <c:v>1.1911214245844597</c:v>
                </c:pt>
                <c:pt idx="25">
                  <c:v>6.6576737654386822</c:v>
                </c:pt>
                <c:pt idx="26">
                  <c:v>11.219207534255538</c:v>
                </c:pt>
                <c:pt idx="27">
                  <c:v>6.8280303274413701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GDP'!$J$6:$J$33</c:f>
              <c:strCache>
                <c:ptCount val="28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</c:strCache>
            </c:strRef>
          </c:cat>
          <c:val>
            <c:numRef>
              <c:f>'IKP, GDP'!$O$6:$O$33</c:f>
              <c:numCache>
                <c:formatCode>0.0</c:formatCode>
                <c:ptCount val="28"/>
                <c:pt idx="0">
                  <c:v>3.9078776948596019</c:v>
                </c:pt>
                <c:pt idx="1">
                  <c:v>2.0728202721407705</c:v>
                </c:pt>
                <c:pt idx="2">
                  <c:v>1.3747823293715871</c:v>
                </c:pt>
                <c:pt idx="3">
                  <c:v>2.7118173185072436</c:v>
                </c:pt>
                <c:pt idx="4">
                  <c:v>1.1412043432034893</c:v>
                </c:pt>
                <c:pt idx="5">
                  <c:v>1.4346571312204233</c:v>
                </c:pt>
                <c:pt idx="6">
                  <c:v>3.5256231011736308</c:v>
                </c:pt>
                <c:pt idx="7">
                  <c:v>2.4374800823858709</c:v>
                </c:pt>
                <c:pt idx="8">
                  <c:v>2.0820201513981904</c:v>
                </c:pt>
                <c:pt idx="9">
                  <c:v>4.4879283396409049</c:v>
                </c:pt>
                <c:pt idx="10">
                  <c:v>2.7887750302674834</c:v>
                </c:pt>
                <c:pt idx="11">
                  <c:v>2.6929368802921401</c:v>
                </c:pt>
                <c:pt idx="12">
                  <c:v>5.5736899449412958</c:v>
                </c:pt>
                <c:pt idx="13">
                  <c:v>1.7085915429612943</c:v>
                </c:pt>
                <c:pt idx="14">
                  <c:v>6.4232947753205867</c:v>
                </c:pt>
                <c:pt idx="15">
                  <c:v>2.1859242302205177</c:v>
                </c:pt>
                <c:pt idx="16">
                  <c:v>0.9185510346214969</c:v>
                </c:pt>
                <c:pt idx="17">
                  <c:v>2.6352985756522731</c:v>
                </c:pt>
                <c:pt idx="18">
                  <c:v>-1.3831591712223217</c:v>
                </c:pt>
                <c:pt idx="19">
                  <c:v>3.8243556292700425</c:v>
                </c:pt>
                <c:pt idx="20">
                  <c:v>0.18728613274094041</c:v>
                </c:pt>
                <c:pt idx="21">
                  <c:v>1.49582191573488</c:v>
                </c:pt>
                <c:pt idx="22">
                  <c:v>-7.7340856660987143</c:v>
                </c:pt>
                <c:pt idx="23">
                  <c:v>-1.7032186759399233</c:v>
                </c:pt>
                <c:pt idx="24">
                  <c:v>2.3488736523755978</c:v>
                </c:pt>
                <c:pt idx="25">
                  <c:v>-0.43061318768592965</c:v>
                </c:pt>
                <c:pt idx="26">
                  <c:v>9.6036567824016164</c:v>
                </c:pt>
                <c:pt idx="27">
                  <c:v>3.4194005162777872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GDP'!$J$6:$J$33</c:f>
              <c:strCache>
                <c:ptCount val="28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  <c:pt idx="25">
                  <c:v>I</c:v>
                </c:pt>
                <c:pt idx="26">
                  <c:v>II</c:v>
                </c:pt>
                <c:pt idx="27">
                  <c:v>III</c:v>
                </c:pt>
              </c:strCache>
            </c:strRef>
          </c:cat>
          <c:val>
            <c:numRef>
              <c:f>'IKP, GDP'!$P$6:$P$33</c:f>
              <c:numCache>
                <c:formatCode>0.0</c:formatCode>
                <c:ptCount val="28"/>
                <c:pt idx="0">
                  <c:v>-3.0308888704659833</c:v>
                </c:pt>
                <c:pt idx="1">
                  <c:v>-9.8286281751740409E-3</c:v>
                </c:pt>
                <c:pt idx="2">
                  <c:v>-0.72880353006813303</c:v>
                </c:pt>
                <c:pt idx="3">
                  <c:v>-3.0797362554469716</c:v>
                </c:pt>
                <c:pt idx="4">
                  <c:v>-0.42596545863994445</c:v>
                </c:pt>
                <c:pt idx="5">
                  <c:v>-2.2219981530243729</c:v>
                </c:pt>
                <c:pt idx="6">
                  <c:v>-3.2873919229648747</c:v>
                </c:pt>
                <c:pt idx="7">
                  <c:v>-0.20097619314378815</c:v>
                </c:pt>
                <c:pt idx="8">
                  <c:v>-3.3445339433449059</c:v>
                </c:pt>
                <c:pt idx="9">
                  <c:v>-4.3552233832385214</c:v>
                </c:pt>
                <c:pt idx="10">
                  <c:v>-4.3548799356430372</c:v>
                </c:pt>
                <c:pt idx="11">
                  <c:v>-7.4640044476975556</c:v>
                </c:pt>
                <c:pt idx="12">
                  <c:v>-4.8869421646474684</c:v>
                </c:pt>
                <c:pt idx="13">
                  <c:v>-4.8265598517480806</c:v>
                </c:pt>
                <c:pt idx="14">
                  <c:v>-3.7727304509208408</c:v>
                </c:pt>
                <c:pt idx="15">
                  <c:v>-4.1836084003396632</c:v>
                </c:pt>
                <c:pt idx="16">
                  <c:v>-4.3050630751931145</c:v>
                </c:pt>
                <c:pt idx="17">
                  <c:v>-2.5548436301958164</c:v>
                </c:pt>
                <c:pt idx="18">
                  <c:v>-2.799317948679072</c:v>
                </c:pt>
                <c:pt idx="19">
                  <c:v>-1.943871613281253</c:v>
                </c:pt>
                <c:pt idx="20">
                  <c:v>-1.1116836332810487</c:v>
                </c:pt>
                <c:pt idx="21">
                  <c:v>-2.7808008487341782</c:v>
                </c:pt>
                <c:pt idx="22">
                  <c:v>10.531889262233944</c:v>
                </c:pt>
                <c:pt idx="23">
                  <c:v>0.62976615644039613</c:v>
                </c:pt>
                <c:pt idx="24">
                  <c:v>-1.8991840003513154</c:v>
                </c:pt>
                <c:pt idx="25">
                  <c:v>-1.125023339369184</c:v>
                </c:pt>
                <c:pt idx="26">
                  <c:v>-18.6001933566099</c:v>
                </c:pt>
                <c:pt idx="27">
                  <c:v>-9.7624060024751742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GDP'!$I$6:$J$33</c:f>
              <c:multiLvlStrCache>
                <c:ptCount val="28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</c:lvl>
              </c:multiLvlStrCache>
            </c:multiLvlStrRef>
          </c:cat>
          <c:val>
            <c:numRef>
              <c:f>'IKP, GDP'!$K$6:$K$33</c:f>
              <c:numCache>
                <c:formatCode>0.0</c:formatCode>
                <c:ptCount val="28"/>
                <c:pt idx="0">
                  <c:v>1.4636809780931959</c:v>
                </c:pt>
                <c:pt idx="1">
                  <c:v>3.0413652610708164</c:v>
                </c:pt>
                <c:pt idx="2">
                  <c:v>3.9944546822431537</c:v>
                </c:pt>
                <c:pt idx="3">
                  <c:v>4.2967260922567085</c:v>
                </c:pt>
                <c:pt idx="4">
                  <c:v>3.568408803609846</c:v>
                </c:pt>
                <c:pt idx="5">
                  <c:v>3.9988210512974742</c:v>
                </c:pt>
                <c:pt idx="6">
                  <c:v>1.4473186230647528</c:v>
                </c:pt>
                <c:pt idx="7">
                  <c:v>0.90662880799758927</c:v>
                </c:pt>
                <c:pt idx="8">
                  <c:v>2.2622753377763871</c:v>
                </c:pt>
                <c:pt idx="9">
                  <c:v>1.965566213632286</c:v>
                </c:pt>
                <c:pt idx="10">
                  <c:v>3.8238228132293939</c:v>
                </c:pt>
                <c:pt idx="11">
                  <c:v>3.9452997196190553</c:v>
                </c:pt>
                <c:pt idx="12">
                  <c:v>3.4163334709748305</c:v>
                </c:pt>
                <c:pt idx="13">
                  <c:v>3.3291009286131379</c:v>
                </c:pt>
                <c:pt idx="14">
                  <c:v>3.836260646053935</c:v>
                </c:pt>
                <c:pt idx="15">
                  <c:v>4.6789429558737883</c:v>
                </c:pt>
                <c:pt idx="16">
                  <c:v>4.932146244196467</c:v>
                </c:pt>
                <c:pt idx="17">
                  <c:v>4.4828405204359711</c:v>
                </c:pt>
                <c:pt idx="18">
                  <c:v>3.0320543607567529</c:v>
                </c:pt>
                <c:pt idx="19">
                  <c:v>1.4277427707481971</c:v>
                </c:pt>
                <c:pt idx="20">
                  <c:v>0.84769701136142572</c:v>
                </c:pt>
                <c:pt idx="21">
                  <c:v>-1.336698671978942</c:v>
                </c:pt>
                <c:pt idx="22">
                  <c:v>-8.4776081935213021</c:v>
                </c:pt>
                <c:pt idx="23">
                  <c:v>-2.8232056404966177</c:v>
                </c:pt>
                <c:pt idx="24">
                  <c:v>-1.7942804907785437</c:v>
                </c:pt>
                <c:pt idx="25">
                  <c:v>-0.238901636867761</c:v>
                </c:pt>
                <c:pt idx="26">
                  <c:v>10.326292826022087</c:v>
                </c:pt>
                <c:pt idx="27">
                  <c:v>5.0560554037910599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885986457686604E-2"/>
          <c:y val="0.8790228170208545"/>
          <c:w val="0.94907064488950965"/>
          <c:h val="9.9747641487093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Quarterly trade balance in absolute values and % of nominal GDP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9570478732536553"/>
          <c:y val="9.8915031243739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8.125241723506782E-2"/>
          <c:y val="0.1359240328122896"/>
          <c:w val="0.82799654209412377"/>
          <c:h val="0.60048261741327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'Exp-Imp'!$D$2:$AH$3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1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3545</c:v>
                </c:pt>
                <c:pt idx="29">
                  <c:v>3802.9</c:v>
                </c:pt>
                <c:pt idx="30">
                  <c:v>4392.2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'Exp-Imp'!$D$2:$AH$3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1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-3903.3</c:v>
                </c:pt>
                <c:pt idx="29">
                  <c:v>-4830.5</c:v>
                </c:pt>
                <c:pt idx="30">
                  <c:v>-5493.2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1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1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-358.30000000000018</c:v>
                </c:pt>
                <c:pt idx="29">
                  <c:v>-1027.5999999999999</c:v>
                </c:pt>
                <c:pt idx="30">
                  <c:v>-1101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-2.708427392230912E-2"/>
                  <c:y val="-3.76066849090345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C0-4291-AA7E-D87BDF3D283F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31"/>
                <c:pt idx="0">
                  <c:v>-11.648248889967681</c:v>
                </c:pt>
                <c:pt idx="1">
                  <c:v>-10.670833129848434</c:v>
                </c:pt>
                <c:pt idx="2">
                  <c:v>-11.072882656711371</c:v>
                </c:pt>
                <c:pt idx="3">
                  <c:v>-9.4795511857623325</c:v>
                </c:pt>
                <c:pt idx="4">
                  <c:v>-10.479340298489463</c:v>
                </c:pt>
                <c:pt idx="5">
                  <c:v>-9.4845504144456214</c:v>
                </c:pt>
                <c:pt idx="6">
                  <c:v>-9.7973235838519752</c:v>
                </c:pt>
                <c:pt idx="7">
                  <c:v>-6.4089574387593231</c:v>
                </c:pt>
                <c:pt idx="8">
                  <c:v>-7.7195023520082451</c:v>
                </c:pt>
                <c:pt idx="9">
                  <c:v>-7.8673611828976036</c:v>
                </c:pt>
                <c:pt idx="10">
                  <c:v>-7.1740648354778767</c:v>
                </c:pt>
                <c:pt idx="11">
                  <c:v>-7.6379991117170141</c:v>
                </c:pt>
                <c:pt idx="12">
                  <c:v>-9.0288193601525215</c:v>
                </c:pt>
                <c:pt idx="13">
                  <c:v>-9.9123861955855297</c:v>
                </c:pt>
                <c:pt idx="14">
                  <c:v>-11.600137533379556</c:v>
                </c:pt>
                <c:pt idx="15">
                  <c:v>-6.9728443063676497</c:v>
                </c:pt>
                <c:pt idx="16">
                  <c:v>-8.057979344580632</c:v>
                </c:pt>
                <c:pt idx="17">
                  <c:v>-9.074488280710364</c:v>
                </c:pt>
                <c:pt idx="18">
                  <c:v>-14.636500009504219</c:v>
                </c:pt>
                <c:pt idx="19">
                  <c:v>-9.2116744003406144</c:v>
                </c:pt>
                <c:pt idx="20">
                  <c:v>-8.9187139937798356</c:v>
                </c:pt>
                <c:pt idx="21">
                  <c:v>-11.521307726904208</c:v>
                </c:pt>
                <c:pt idx="22">
                  <c:v>-9.7514456610886917</c:v>
                </c:pt>
                <c:pt idx="23">
                  <c:v>-8.2611854813573622</c:v>
                </c:pt>
                <c:pt idx="24">
                  <c:v>-6.7078118483128346</c:v>
                </c:pt>
                <c:pt idx="25">
                  <c:v>-5.5452827849744741</c:v>
                </c:pt>
                <c:pt idx="26">
                  <c:v>-7.5420190913022056</c:v>
                </c:pt>
                <c:pt idx="27">
                  <c:v>-5.3341802922738264</c:v>
                </c:pt>
                <c:pt idx="28">
                  <c:v>-5.240585740399843</c:v>
                </c:pt>
                <c:pt idx="29">
                  <c:v>-12.67264880804834</c:v>
                </c:pt>
                <c:pt idx="30">
                  <c:v>-12.437520100828637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Ceturkšņa tirdzniecības bilance absolūtās vērtībās un % no nominālā IKP 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2350988790790561"/>
          <c:y val="3.1302129136317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7346657650299411E-2"/>
          <c:y val="0.1345253954161984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'Exp-Imp'!$D$2:$AH$3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31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3545</c:v>
                </c:pt>
                <c:pt idx="29">
                  <c:v>3802.9</c:v>
                </c:pt>
                <c:pt idx="30">
                  <c:v>4392.2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'Exp-Imp'!$D$2:$AH$3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31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-3903.3</c:v>
                </c:pt>
                <c:pt idx="29">
                  <c:v>-4830.5</c:v>
                </c:pt>
                <c:pt idx="30">
                  <c:v>-5493.2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31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31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-358.30000000000018</c:v>
                </c:pt>
                <c:pt idx="29">
                  <c:v>-1027.5999999999999</c:v>
                </c:pt>
                <c:pt idx="30">
                  <c:v>-1101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-3.3935581665623431E-2"/>
                  <c:y val="-3.09903188196153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6E-4135-ACAC-90D381B6556E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'Exp-Imp'!$D$2:$AH$3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</c:lvl>
              </c:multiLvlStrCache>
            </c:multiLvlStrRef>
          </c:cat>
          <c:val>
            <c:numRef>
              <c:f>'Exp-Imp'!$D$9:$AH$9</c:f>
              <c:numCache>
                <c:formatCode>0.0</c:formatCode>
                <c:ptCount val="31"/>
                <c:pt idx="0">
                  <c:v>-11.648248889967681</c:v>
                </c:pt>
                <c:pt idx="1">
                  <c:v>-10.670833129848434</c:v>
                </c:pt>
                <c:pt idx="2">
                  <c:v>-11.072882656711371</c:v>
                </c:pt>
                <c:pt idx="3">
                  <c:v>-9.4795511857623325</c:v>
                </c:pt>
                <c:pt idx="4">
                  <c:v>-10.479340298489463</c:v>
                </c:pt>
                <c:pt idx="5">
                  <c:v>-9.4845504144456214</c:v>
                </c:pt>
                <c:pt idx="6">
                  <c:v>-9.7973235838519752</c:v>
                </c:pt>
                <c:pt idx="7">
                  <c:v>-6.4089574387593231</c:v>
                </c:pt>
                <c:pt idx="8">
                  <c:v>-7.7195023520082451</c:v>
                </c:pt>
                <c:pt idx="9">
                  <c:v>-7.8673611828976036</c:v>
                </c:pt>
                <c:pt idx="10">
                  <c:v>-7.1740648354778767</c:v>
                </c:pt>
                <c:pt idx="11">
                  <c:v>-7.6379991117170141</c:v>
                </c:pt>
                <c:pt idx="12">
                  <c:v>-9.0288193601525215</c:v>
                </c:pt>
                <c:pt idx="13">
                  <c:v>-9.9123861955855297</c:v>
                </c:pt>
                <c:pt idx="14">
                  <c:v>-11.600137533379556</c:v>
                </c:pt>
                <c:pt idx="15">
                  <c:v>-6.9728443063676497</c:v>
                </c:pt>
                <c:pt idx="16">
                  <c:v>-8.057979344580632</c:v>
                </c:pt>
                <c:pt idx="17">
                  <c:v>-9.074488280710364</c:v>
                </c:pt>
                <c:pt idx="18">
                  <c:v>-14.636500009504219</c:v>
                </c:pt>
                <c:pt idx="19">
                  <c:v>-9.2116744003406144</c:v>
                </c:pt>
                <c:pt idx="20">
                  <c:v>-8.9187139937798356</c:v>
                </c:pt>
                <c:pt idx="21">
                  <c:v>-11.521307726904208</c:v>
                </c:pt>
                <c:pt idx="22">
                  <c:v>-9.7514456610886917</c:v>
                </c:pt>
                <c:pt idx="23">
                  <c:v>-8.2611854813573622</c:v>
                </c:pt>
                <c:pt idx="24">
                  <c:v>-6.7078118483128346</c:v>
                </c:pt>
                <c:pt idx="25">
                  <c:v>-5.5452827849744741</c:v>
                </c:pt>
                <c:pt idx="26">
                  <c:v>-7.5420190913022056</c:v>
                </c:pt>
                <c:pt idx="27">
                  <c:v>-5.3341802922738264</c:v>
                </c:pt>
                <c:pt idx="28">
                  <c:v>-5.240585740399843</c:v>
                </c:pt>
                <c:pt idx="29">
                  <c:v>-12.67264880804834</c:v>
                </c:pt>
                <c:pt idx="30">
                  <c:v>-12.437520100828637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9526</xdr:colOff>
      <xdr:row>18</xdr:row>
      <xdr:rowOff>171226</xdr:rowOff>
    </xdr:from>
    <xdr:to>
      <xdr:col>26</xdr:col>
      <xdr:colOff>211667</xdr:colOff>
      <xdr:row>38</xdr:row>
      <xdr:rowOff>130752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533400</xdr:colOff>
      <xdr:row>1</xdr:row>
      <xdr:rowOff>112713</xdr:rowOff>
    </xdr:from>
    <xdr:to>
      <xdr:col>26</xdr:col>
      <xdr:colOff>400049</xdr:colOff>
      <xdr:row>18</xdr:row>
      <xdr:rowOff>6351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566398</xdr:colOff>
      <xdr:row>11</xdr:row>
      <xdr:rowOff>162341</xdr:rowOff>
    </xdr:from>
    <xdr:to>
      <xdr:col>20</xdr:col>
      <xdr:colOff>638592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687161</xdr:colOff>
      <xdr:row>11</xdr:row>
      <xdr:rowOff>116758</xdr:rowOff>
    </xdr:from>
    <xdr:to>
      <xdr:col>10</xdr:col>
      <xdr:colOff>643618</xdr:colOff>
      <xdr:row>35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tat.gov.lv/pxweb/lv/OSP_PUB/START__VEK__IS__ISI/ISI040c?s=isi040c&amp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stat.gov.lv/pxweb/lv/OSP_PUB/START__VEK__PC__PCI/PCI030c?s=pci030c&amp;" TargetMode="External"/><Relationship Id="rId1" Type="http://schemas.openxmlformats.org/officeDocument/2006/relationships/hyperlink" Target="https://fdp.gov.lv/17062020-fdp-viedoklis-par-finansu-ministrijas-makroekonomisko-raditaju-prognozem-2020-gadam-un-2021-2023gadam" TargetMode="External"/><Relationship Id="rId6" Type="http://schemas.openxmlformats.org/officeDocument/2006/relationships/hyperlink" Target="https://data.stat.gov.lv/pxweb/lv/OSP_PUB/START__VEK__IK__IKP/IKP020?s=ikp020&amp;" TargetMode="External"/><Relationship Id="rId5" Type="http://schemas.openxmlformats.org/officeDocument/2006/relationships/hyperlink" Target="https://data.stat.gov.lv/pxweb/lv/OSP_PUB/START__VEK__IS__ISP/ISP010c" TargetMode="External"/><Relationship Id="rId4" Type="http://schemas.openxmlformats.org/officeDocument/2006/relationships/hyperlink" Target="https://data.stat.gov.lv/pxweb/lv/OSP_PUB/START__VEK__IK__IKP/IKP100?s=ikp100&amp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ata.stat.gov.lv/pxweb/lv/OSP_PUB/START__VEK__IS__ISP/ISP050c?s=isp050c&amp;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.stat.gov.lv/pxweb/lv/OSP_PUB/START__VEK__IS__ISP/ISP050c?s=isp050c&amp;" TargetMode="External"/><Relationship Id="rId1" Type="http://schemas.openxmlformats.org/officeDocument/2006/relationships/hyperlink" Target="https://data.stat.gov.lv/pxweb/lv/OSP_PUB/START__TIR__AT__ATD/ATD100c?s=atd100c&amp;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31"/>
  <sheetViews>
    <sheetView showGridLines="0" tabSelected="1" zoomScale="50" zoomScaleNormal="50" workbookViewId="0">
      <selection sqref="A1:A2"/>
    </sheetView>
  </sheetViews>
  <sheetFormatPr defaultColWidth="0" defaultRowHeight="12.75" zeroHeight="1" x14ac:dyDescent="0.2"/>
  <cols>
    <col min="1" max="1" width="34.140625" style="133" customWidth="1"/>
    <col min="2" max="5" width="9.85546875" style="87" customWidth="1"/>
    <col min="6" max="6" width="10" style="87" customWidth="1"/>
    <col min="7" max="7" width="10.85546875" style="2" customWidth="1"/>
    <col min="8" max="8" width="10.28515625" style="2" customWidth="1"/>
    <col min="9" max="9" width="10.42578125" style="2" customWidth="1"/>
    <col min="10" max="10" width="10.5703125" style="2" customWidth="1"/>
    <col min="11" max="11" width="9.7109375" style="2" customWidth="1"/>
    <col min="12" max="12" width="10.28515625" style="2" customWidth="1"/>
    <col min="13" max="19" width="9.140625" style="2" customWidth="1"/>
    <col min="20" max="20" width="9.85546875" style="2" customWidth="1"/>
    <col min="21" max="21" width="9.140625" style="2" customWidth="1"/>
    <col min="22" max="25" width="9.7109375" style="2" customWidth="1"/>
    <col min="26" max="26" width="10.85546875" style="2" customWidth="1"/>
    <col min="27" max="28" width="9.7109375" style="2" customWidth="1"/>
    <col min="29" max="29" width="7.28515625" style="2" customWidth="1"/>
    <col min="30" max="30" width="8.140625" style="2" customWidth="1"/>
    <col min="31" max="34" width="9.140625" style="2" customWidth="1"/>
    <col min="35" max="35" width="14.42578125" style="10" hidden="1" customWidth="1"/>
    <col min="36" max="37" width="13.28515625" style="10" hidden="1" customWidth="1"/>
    <col min="38" max="16384" width="9.140625" style="10" hidden="1"/>
  </cols>
  <sheetData>
    <row r="1" spans="1:36" ht="14.45" customHeight="1" x14ac:dyDescent="0.2">
      <c r="A1" s="164" t="s">
        <v>0</v>
      </c>
      <c r="B1" s="166" t="s">
        <v>1</v>
      </c>
      <c r="C1" s="167"/>
      <c r="D1" s="167"/>
      <c r="E1" s="167"/>
      <c r="F1" s="162">
        <v>2016</v>
      </c>
      <c r="G1" s="166" t="s">
        <v>2</v>
      </c>
      <c r="H1" s="167"/>
      <c r="I1" s="167"/>
      <c r="J1" s="167"/>
      <c r="K1" s="162">
        <v>2017</v>
      </c>
      <c r="L1" s="159" t="s">
        <v>3</v>
      </c>
      <c r="M1" s="160"/>
      <c r="N1" s="160"/>
      <c r="O1" s="161"/>
      <c r="P1" s="162">
        <v>2018</v>
      </c>
      <c r="Q1" s="168" t="s">
        <v>102</v>
      </c>
      <c r="R1" s="169"/>
      <c r="S1" s="169"/>
      <c r="T1" s="81"/>
      <c r="U1" s="162">
        <v>2019</v>
      </c>
      <c r="V1" s="168" t="s">
        <v>103</v>
      </c>
      <c r="W1" s="169"/>
      <c r="X1" s="169"/>
      <c r="Y1" s="81"/>
      <c r="Z1" s="162">
        <v>2020</v>
      </c>
      <c r="AA1" s="168" t="s">
        <v>111</v>
      </c>
      <c r="AB1" s="169"/>
      <c r="AC1" s="169"/>
      <c r="AD1" s="170"/>
      <c r="AE1" s="157" t="s">
        <v>124</v>
      </c>
      <c r="AF1" s="158"/>
      <c r="AG1" s="158"/>
      <c r="AH1" s="158"/>
    </row>
    <row r="2" spans="1:36" ht="18.75" customHeight="1" x14ac:dyDescent="0.2">
      <c r="A2" s="165"/>
      <c r="B2" s="1" t="s">
        <v>4</v>
      </c>
      <c r="C2" s="1" t="s">
        <v>5</v>
      </c>
      <c r="D2" s="1" t="s">
        <v>6</v>
      </c>
      <c r="E2" s="1" t="s">
        <v>7</v>
      </c>
      <c r="F2" s="163"/>
      <c r="G2" s="15" t="s">
        <v>4</v>
      </c>
      <c r="H2" s="15" t="s">
        <v>5</v>
      </c>
      <c r="I2" s="15" t="s">
        <v>6</v>
      </c>
      <c r="J2" s="15" t="s">
        <v>7</v>
      </c>
      <c r="K2" s="163"/>
      <c r="L2" s="15" t="s">
        <v>4</v>
      </c>
      <c r="M2" s="15" t="s">
        <v>5</v>
      </c>
      <c r="N2" s="15" t="s">
        <v>6</v>
      </c>
      <c r="O2" s="15" t="s">
        <v>7</v>
      </c>
      <c r="P2" s="163"/>
      <c r="Q2" s="15" t="s">
        <v>4</v>
      </c>
      <c r="R2" s="15" t="s">
        <v>5</v>
      </c>
      <c r="S2" s="15" t="s">
        <v>6</v>
      </c>
      <c r="T2" s="15" t="s">
        <v>7</v>
      </c>
      <c r="U2" s="163"/>
      <c r="V2" s="15" t="s">
        <v>4</v>
      </c>
      <c r="W2" s="15" t="s">
        <v>5</v>
      </c>
      <c r="X2" s="15" t="s">
        <v>6</v>
      </c>
      <c r="Y2" s="15" t="s">
        <v>7</v>
      </c>
      <c r="Z2" s="163"/>
      <c r="AA2" s="15" t="s">
        <v>4</v>
      </c>
      <c r="AB2" s="15" t="s">
        <v>5</v>
      </c>
      <c r="AC2" s="15" t="s">
        <v>6</v>
      </c>
      <c r="AD2" s="15" t="s">
        <v>7</v>
      </c>
      <c r="AE2" s="46">
        <v>2021</v>
      </c>
      <c r="AF2" s="46">
        <v>2022</v>
      </c>
      <c r="AG2" s="46">
        <v>2023</v>
      </c>
      <c r="AH2" s="46">
        <v>2024</v>
      </c>
    </row>
    <row r="3" spans="1:36" x14ac:dyDescent="0.2">
      <c r="A3" s="18" t="s">
        <v>8</v>
      </c>
      <c r="B3" s="16">
        <f t="shared" ref="B3:E4" si="0">F10/B10-1</f>
        <v>3.9988210512974742E-2</v>
      </c>
      <c r="C3" s="16">
        <f t="shared" si="0"/>
        <v>1.4473186230647528E-2</v>
      </c>
      <c r="D3" s="16">
        <f t="shared" si="0"/>
        <v>9.0662880799758927E-3</v>
      </c>
      <c r="E3" s="16">
        <f t="shared" si="0"/>
        <v>2.2622753377763871E-2</v>
      </c>
      <c r="F3" s="17">
        <f>H14/G14-1</f>
        <v>2.3676095426175214E-2</v>
      </c>
      <c r="G3" s="52">
        <f t="shared" ref="G3:J4" si="1">J10/F10-1</f>
        <v>1.965566213632286E-2</v>
      </c>
      <c r="H3" s="16">
        <f t="shared" si="1"/>
        <v>3.8238228132293939E-2</v>
      </c>
      <c r="I3" s="16">
        <f t="shared" si="1"/>
        <v>3.9452997196190553E-2</v>
      </c>
      <c r="J3" s="16">
        <f t="shared" si="1"/>
        <v>3.4163334709748305E-2</v>
      </c>
      <c r="K3" s="17">
        <f>I14/H14-1</f>
        <v>3.3130888898412536E-2</v>
      </c>
      <c r="L3" s="16">
        <f t="shared" ref="L3:N4" si="2">N10/J10-1</f>
        <v>3.3291009286131379E-2</v>
      </c>
      <c r="M3" s="16">
        <f t="shared" si="2"/>
        <v>3.836260646053935E-2</v>
      </c>
      <c r="N3" s="16">
        <f t="shared" si="2"/>
        <v>4.6789429558737883E-2</v>
      </c>
      <c r="O3" s="18">
        <f>Q10/M10-1</f>
        <v>4.932146244196467E-2</v>
      </c>
      <c r="P3" s="17">
        <f>J14/I14-1</f>
        <v>3.9894803874928053E-2</v>
      </c>
      <c r="Q3" s="52">
        <f t="shared" ref="Q3:T4" si="3">R10/N10-1</f>
        <v>4.4828405204359711E-2</v>
      </c>
      <c r="R3" s="16">
        <f t="shared" si="3"/>
        <v>3.0320543607567529E-2</v>
      </c>
      <c r="S3" s="16">
        <f t="shared" si="3"/>
        <v>1.4277427707481971E-2</v>
      </c>
      <c r="T3" s="16">
        <f t="shared" si="3"/>
        <v>8.4769701136142572E-3</v>
      </c>
      <c r="U3" s="17">
        <f>K14/J14-1</f>
        <v>2.4843263546297623E-2</v>
      </c>
      <c r="V3" s="52">
        <f t="shared" ref="V3:Y4" si="4">V10/R10-1</f>
        <v>-1.336698671978942E-2</v>
      </c>
      <c r="W3" s="52">
        <f t="shared" si="4"/>
        <v>-8.4776081935213021E-2</v>
      </c>
      <c r="X3" s="52">
        <f t="shared" si="4"/>
        <v>-2.8232056404966177E-2</v>
      </c>
      <c r="Y3" s="52">
        <f t="shared" si="4"/>
        <v>-1.7942804907785437E-2</v>
      </c>
      <c r="Z3" s="17">
        <f>L14/K14-1</f>
        <v>-3.6185659917204238E-2</v>
      </c>
      <c r="AA3" s="52">
        <f t="shared" ref="AA3:AC4" si="5">Z10/V10-1</f>
        <v>-2.38901636867761E-3</v>
      </c>
      <c r="AB3" s="52">
        <f t="shared" si="5"/>
        <v>0.10326292826022088</v>
      </c>
      <c r="AC3" s="52">
        <f t="shared" si="5"/>
        <v>5.0560554037910599E-2</v>
      </c>
      <c r="AD3" s="17"/>
      <c r="AE3" s="52">
        <v>3.6999999999999998E-2</v>
      </c>
      <c r="AF3" s="55">
        <v>0.05</v>
      </c>
      <c r="AG3" s="55">
        <v>3.5000000000000003E-2</v>
      </c>
      <c r="AH3" s="55">
        <v>3.4000000000000002E-2</v>
      </c>
    </row>
    <row r="4" spans="1:36" x14ac:dyDescent="0.2">
      <c r="A4" s="21" t="s">
        <v>9</v>
      </c>
      <c r="B4" s="19">
        <f t="shared" si="0"/>
        <v>3.8067052591020278E-2</v>
      </c>
      <c r="C4" s="19">
        <f t="shared" si="0"/>
        <v>1.9384922270852645E-2</v>
      </c>
      <c r="D4" s="19">
        <f t="shared" si="0"/>
        <v>2.0061661670705444E-2</v>
      </c>
      <c r="E4" s="19">
        <f t="shared" si="0"/>
        <v>4.534079679642411E-2</v>
      </c>
      <c r="F4" s="20">
        <f>H15/G15-1</f>
        <v>3.2524576831487906E-2</v>
      </c>
      <c r="G4" s="19">
        <f t="shared" si="1"/>
        <v>4.5183127461458028E-2</v>
      </c>
      <c r="H4" s="19">
        <f t="shared" si="1"/>
        <v>6.5343141188476839E-2</v>
      </c>
      <c r="I4" s="19">
        <f t="shared" si="1"/>
        <v>7.4304777603326766E-2</v>
      </c>
      <c r="J4" s="19">
        <f t="shared" si="1"/>
        <v>6.4366797728859781E-2</v>
      </c>
      <c r="K4" s="20">
        <f>I15/H15-1</f>
        <v>6.3580008674360089E-2</v>
      </c>
      <c r="L4" s="19">
        <f t="shared" si="2"/>
        <v>7.2672477613251685E-2</v>
      </c>
      <c r="M4" s="19">
        <f t="shared" si="2"/>
        <v>8.0543883556207785E-2</v>
      </c>
      <c r="N4" s="19">
        <f t="shared" si="2"/>
        <v>8.4999841737093629E-2</v>
      </c>
      <c r="O4" s="21">
        <f>Q11/M11-1</f>
        <v>8.997905356501823E-2</v>
      </c>
      <c r="P4" s="20">
        <f>J15/I15-1</f>
        <v>8.0384234866079929E-2</v>
      </c>
      <c r="Q4" s="56">
        <f t="shared" si="3"/>
        <v>8.6186155565614708E-2</v>
      </c>
      <c r="R4" s="19">
        <f t="shared" si="3"/>
        <v>5.9229486995417302E-2</v>
      </c>
      <c r="S4" s="19">
        <f t="shared" si="3"/>
        <v>3.5925939394202633E-2</v>
      </c>
      <c r="T4" s="19">
        <f t="shared" si="3"/>
        <v>2.4978070128690799E-2</v>
      </c>
      <c r="U4" s="20">
        <f>K15/J15-1</f>
        <v>5.1234436032434605E-2</v>
      </c>
      <c r="V4" s="56">
        <f t="shared" si="4"/>
        <v>5.8552522873858148E-3</v>
      </c>
      <c r="W4" s="56">
        <f t="shared" si="4"/>
        <v>-9.2527819027495184E-2</v>
      </c>
      <c r="X4" s="56">
        <f t="shared" si="4"/>
        <v>-4.132671873209226E-2</v>
      </c>
      <c r="Y4" s="56">
        <f t="shared" si="4"/>
        <v>-1.7386601168327021E-2</v>
      </c>
      <c r="Z4" s="20">
        <f>L15/K15-1</f>
        <v>-3.7075040602374987E-2</v>
      </c>
      <c r="AA4" s="56">
        <f t="shared" si="5"/>
        <v>1.6309839571315488E-2</v>
      </c>
      <c r="AB4" s="56">
        <f t="shared" si="5"/>
        <v>0.16145627431355436</v>
      </c>
      <c r="AC4" s="56">
        <f t="shared" si="5"/>
        <v>0.12654200762906864</v>
      </c>
      <c r="AD4" s="20"/>
      <c r="AE4" s="57">
        <v>6.9000000000000006E-2</v>
      </c>
      <c r="AF4" s="56">
        <v>8.5000000000000006E-2</v>
      </c>
      <c r="AG4" s="56">
        <v>6.2E-2</v>
      </c>
      <c r="AH4" s="56">
        <v>5.2999999999999999E-2</v>
      </c>
    </row>
    <row r="5" spans="1:36" x14ac:dyDescent="0.2">
      <c r="A5" s="21" t="s">
        <v>10</v>
      </c>
      <c r="B5" s="19">
        <f>F18/B18-1</f>
        <v>-4.4487662574449471E-3</v>
      </c>
      <c r="C5" s="19">
        <f>G18/C18-1</f>
        <v>-6.9832602916876096E-3</v>
      </c>
      <c r="D5" s="19">
        <f>H18/D18-1</f>
        <v>2.2383204342633078E-3</v>
      </c>
      <c r="E5" s="19">
        <f>I18/E18-1</f>
        <v>1.4938501387424141E-2</v>
      </c>
      <c r="F5" s="22">
        <f>H21</f>
        <v>1.4064476304020967E-3</v>
      </c>
      <c r="G5" s="19">
        <f>J18/F18-1</f>
        <v>3.1847040437585461E-2</v>
      </c>
      <c r="H5" s="19">
        <f>K18/G18-1</f>
        <v>3.0951106223501945E-2</v>
      </c>
      <c r="I5" s="19">
        <f>L18/H18-1</f>
        <v>2.8858777535013536E-2</v>
      </c>
      <c r="J5" s="21">
        <f>M18/I18-1</f>
        <v>2.5611560394731336E-2</v>
      </c>
      <c r="K5" s="22">
        <f>I21</f>
        <v>2.930294902925823E-2</v>
      </c>
      <c r="L5" s="19">
        <f>N18/J18-1</f>
        <v>1.9916603953976209E-2</v>
      </c>
      <c r="M5" s="19">
        <f>O18/K18-1</f>
        <v>2.3523467325398562E-2</v>
      </c>
      <c r="N5" s="19">
        <f>P18/L18-1</f>
        <v>2.8878027649075433E-2</v>
      </c>
      <c r="O5" s="21">
        <f>Q18/M18-1</f>
        <v>2.9010270774976643E-2</v>
      </c>
      <c r="P5" s="22">
        <f>J21</f>
        <v>2.5344028482822356E-2</v>
      </c>
      <c r="Q5" s="57">
        <f>R18/N18-1</f>
        <v>2.9017722482354014E-2</v>
      </c>
      <c r="R5" s="19">
        <f>S18/O18-1</f>
        <v>3.2750991900243109E-2</v>
      </c>
      <c r="S5" s="19">
        <f>T18/P18-1</f>
        <v>2.8639552604240448E-2</v>
      </c>
      <c r="T5" s="19">
        <f>U18/Q18-1</f>
        <v>2.2112932935294483E-2</v>
      </c>
      <c r="U5" s="22">
        <f>K21</f>
        <v>2.811549455784812E-2</v>
      </c>
      <c r="V5" s="57">
        <f>V18/R18-1</f>
        <v>1.9414454636469403E-2</v>
      </c>
      <c r="W5" s="57">
        <f>W18/S18-1</f>
        <v>-4.2356940208996274E-3</v>
      </c>
      <c r="X5" s="57">
        <f>X18/T18-1</f>
        <v>4.4490516846185102E-6</v>
      </c>
      <c r="Y5" s="57">
        <f>Y18/U18-1</f>
        <v>-6.1432477539858921E-3</v>
      </c>
      <c r="Z5" s="22">
        <f>L21</f>
        <v>2.1888443570143856E-3</v>
      </c>
      <c r="AA5" s="57">
        <f>Z18/V18-1</f>
        <v>-1.2342565926555249E-3</v>
      </c>
      <c r="AB5" s="57">
        <f>AA18/W18-1</f>
        <v>2.3282069517290394E-2</v>
      </c>
      <c r="AC5" s="57">
        <f>AB18/X18-1</f>
        <v>3.7932445899772294E-2</v>
      </c>
      <c r="AD5" s="22"/>
      <c r="AE5" s="57">
        <v>0.02</v>
      </c>
      <c r="AF5" s="56">
        <v>2.4E-2</v>
      </c>
      <c r="AG5" s="56">
        <v>2.1999999999999999E-2</v>
      </c>
      <c r="AH5" s="56">
        <v>0.02</v>
      </c>
    </row>
    <row r="6" spans="1:36" x14ac:dyDescent="0.2">
      <c r="A6" s="24" t="s">
        <v>11</v>
      </c>
      <c r="B6" s="24">
        <f>F25-1</f>
        <v>9.9999999999988987E-4</v>
      </c>
      <c r="C6" s="24">
        <f>G25-1</f>
        <v>2.0000000000000018E-3</v>
      </c>
      <c r="D6" s="24">
        <f>H25-1</f>
        <v>8.0000000000000071E-3</v>
      </c>
      <c r="E6" s="24">
        <f>I25-1</f>
        <v>2.200000000000002E-2</v>
      </c>
      <c r="F6" s="25">
        <f>H28-1</f>
        <v>8.999999999999897E-3</v>
      </c>
      <c r="G6" s="23">
        <f>J25-1</f>
        <v>2.0999999999999908E-2</v>
      </c>
      <c r="H6" s="23">
        <f>K25-1</f>
        <v>3.2000000000000028E-2</v>
      </c>
      <c r="I6" s="23">
        <f>L25-1</f>
        <v>3.499999999999992E-2</v>
      </c>
      <c r="J6" s="23">
        <f>M25-1</f>
        <v>2.8000000000000025E-2</v>
      </c>
      <c r="K6" s="25">
        <f>I28-1</f>
        <v>2.8999999999999915E-2</v>
      </c>
      <c r="L6" s="23">
        <f>N25-1</f>
        <v>3.6999999999999922E-2</v>
      </c>
      <c r="M6" s="23">
        <f>O25-1</f>
        <v>3.8000000000000034E-2</v>
      </c>
      <c r="N6" s="23">
        <f>P25-1</f>
        <v>4.0999999999999925E-2</v>
      </c>
      <c r="O6" s="24">
        <f>Q25-1</f>
        <v>4.0000000000000036E-2</v>
      </c>
      <c r="P6" s="26">
        <f>J28-1</f>
        <v>3.8999999999999924E-2</v>
      </c>
      <c r="Q6" s="58">
        <f>R25-1</f>
        <v>4.0000000000000036E-2</v>
      </c>
      <c r="R6" s="23">
        <f>S25-1</f>
        <v>2.8999999999999915E-2</v>
      </c>
      <c r="S6" s="23">
        <f>T25-1</f>
        <v>2.0999999999999908E-2</v>
      </c>
      <c r="T6" s="23">
        <f>U25-1</f>
        <v>1.4999999999999902E-2</v>
      </c>
      <c r="U6" s="26">
        <f>K28-1</f>
        <v>2.6000000000000023E-2</v>
      </c>
      <c r="V6" s="58">
        <f>V25-1</f>
        <v>1.4999999999999902E-2</v>
      </c>
      <c r="W6" s="58">
        <f>W25-1</f>
        <v>-8.0000000000000071E-3</v>
      </c>
      <c r="X6" s="58">
        <f>X25-1</f>
        <v>-8.0000000000000071E-3</v>
      </c>
      <c r="Y6" s="58">
        <f>Y25-1</f>
        <v>-2.0000000000000018E-3</v>
      </c>
      <c r="Z6" s="26">
        <f>L28-1</f>
        <v>-1.0000000000000009E-3</v>
      </c>
      <c r="AA6" s="58">
        <f>Z25-1</f>
        <v>1.6000000000000014E-2</v>
      </c>
      <c r="AB6" s="58">
        <f>AA25-1</f>
        <v>5.2999999999999936E-2</v>
      </c>
      <c r="AC6" s="58">
        <f>AB25-1</f>
        <v>7.4999999999999956E-2</v>
      </c>
      <c r="AD6" s="26"/>
      <c r="AE6" s="59">
        <v>3.1E-2</v>
      </c>
      <c r="AF6" s="58">
        <v>3.3000000000000002E-2</v>
      </c>
      <c r="AG6" s="58">
        <v>2.5999999999999999E-2</v>
      </c>
      <c r="AH6" s="58">
        <v>1.9E-2</v>
      </c>
    </row>
    <row r="7" spans="1:36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85"/>
      <c r="R7" s="85"/>
      <c r="S7" s="85"/>
      <c r="T7" s="85"/>
      <c r="U7" s="62"/>
      <c r="Z7" s="85"/>
      <c r="AA7" s="85"/>
      <c r="AB7" s="85"/>
      <c r="AC7" s="85"/>
      <c r="AD7" s="85"/>
      <c r="AE7" s="62"/>
      <c r="AF7" s="62"/>
      <c r="AG7" s="62"/>
      <c r="AH7" s="62"/>
    </row>
    <row r="8" spans="1:36" x14ac:dyDescent="0.2">
      <c r="A8" s="84" t="s">
        <v>12</v>
      </c>
      <c r="B8" s="63"/>
      <c r="C8" s="63"/>
      <c r="D8" s="64"/>
      <c r="E8" s="64"/>
      <c r="F8" s="64"/>
      <c r="G8" s="64"/>
      <c r="H8" s="64"/>
      <c r="I8" s="64"/>
      <c r="J8" s="63"/>
      <c r="K8" s="63"/>
      <c r="L8" s="63"/>
      <c r="M8" s="63"/>
      <c r="N8" s="63"/>
      <c r="O8" s="63"/>
      <c r="P8" s="62"/>
      <c r="Q8" s="62"/>
      <c r="R8" s="62"/>
      <c r="S8" s="62"/>
      <c r="T8" s="62"/>
      <c r="U8" s="62"/>
      <c r="V8" s="62"/>
      <c r="W8" s="62"/>
      <c r="X8" s="62"/>
      <c r="Y8" s="65"/>
      <c r="Z8" s="62"/>
      <c r="AA8" s="62"/>
      <c r="AB8" s="62"/>
      <c r="AC8" s="63"/>
      <c r="AD8" s="62"/>
      <c r="AF8" s="62"/>
      <c r="AG8" s="71"/>
      <c r="AH8" s="62"/>
    </row>
    <row r="9" spans="1:36" ht="12.95" customHeight="1" x14ac:dyDescent="0.2">
      <c r="A9" s="66" t="s">
        <v>13</v>
      </c>
      <c r="B9" s="67" t="s">
        <v>14</v>
      </c>
      <c r="C9" s="67" t="s">
        <v>15</v>
      </c>
      <c r="D9" s="67" t="s">
        <v>16</v>
      </c>
      <c r="E9" s="67" t="s">
        <v>17</v>
      </c>
      <c r="F9" s="67" t="s">
        <v>18</v>
      </c>
      <c r="G9" s="67" t="s">
        <v>19</v>
      </c>
      <c r="H9" s="67" t="s">
        <v>20</v>
      </c>
      <c r="I9" s="67" t="s">
        <v>21</v>
      </c>
      <c r="J9" s="67" t="s">
        <v>22</v>
      </c>
      <c r="K9" s="67" t="s">
        <v>23</v>
      </c>
      <c r="L9" s="67" t="s">
        <v>24</v>
      </c>
      <c r="M9" s="67" t="s">
        <v>25</v>
      </c>
      <c r="N9" s="67" t="s">
        <v>26</v>
      </c>
      <c r="O9" s="67" t="s">
        <v>27</v>
      </c>
      <c r="P9" s="67" t="s">
        <v>28</v>
      </c>
      <c r="Q9" s="67" t="s">
        <v>29</v>
      </c>
      <c r="R9" s="47" t="s">
        <v>30</v>
      </c>
      <c r="S9" s="47" t="s">
        <v>31</v>
      </c>
      <c r="T9" s="47" t="s">
        <v>32</v>
      </c>
      <c r="U9" s="47" t="s">
        <v>98</v>
      </c>
      <c r="V9" s="47" t="s">
        <v>104</v>
      </c>
      <c r="W9" s="47" t="s">
        <v>107</v>
      </c>
      <c r="X9" s="47" t="s">
        <v>108</v>
      </c>
      <c r="Y9" s="47" t="s">
        <v>109</v>
      </c>
      <c r="Z9" s="47" t="s">
        <v>120</v>
      </c>
      <c r="AA9" s="67" t="s">
        <v>123</v>
      </c>
      <c r="AB9" s="47" t="s">
        <v>125</v>
      </c>
      <c r="AC9" s="3"/>
      <c r="AG9" s="82"/>
      <c r="AH9" s="61"/>
    </row>
    <row r="10" spans="1:36" ht="15" x14ac:dyDescent="0.25">
      <c r="A10" s="130" t="s">
        <v>122</v>
      </c>
      <c r="B10" s="143">
        <v>6059636</v>
      </c>
      <c r="C10" s="143">
        <v>6151168</v>
      </c>
      <c r="D10" s="143">
        <v>6194266</v>
      </c>
      <c r="E10" s="143">
        <v>6185675</v>
      </c>
      <c r="F10" s="143">
        <v>6301950</v>
      </c>
      <c r="G10" s="143">
        <v>6240195</v>
      </c>
      <c r="H10" s="143">
        <v>6250425</v>
      </c>
      <c r="I10" s="143">
        <v>6325612</v>
      </c>
      <c r="J10" s="143">
        <v>6425819</v>
      </c>
      <c r="K10" s="143">
        <v>6478809</v>
      </c>
      <c r="L10" s="143">
        <v>6497023</v>
      </c>
      <c r="M10" s="143">
        <v>6541716</v>
      </c>
      <c r="N10" s="143">
        <v>6639741</v>
      </c>
      <c r="O10" s="143">
        <v>6727353</v>
      </c>
      <c r="P10" s="143">
        <v>6801015</v>
      </c>
      <c r="Q10" s="143">
        <v>6864363</v>
      </c>
      <c r="R10" s="143">
        <v>6937390</v>
      </c>
      <c r="S10" s="143">
        <v>6931330</v>
      </c>
      <c r="T10" s="143">
        <v>6898116</v>
      </c>
      <c r="U10" s="143">
        <v>6922552</v>
      </c>
      <c r="V10" s="143">
        <v>6844658</v>
      </c>
      <c r="W10" s="143">
        <v>6343719</v>
      </c>
      <c r="X10" s="143">
        <v>6703368</v>
      </c>
      <c r="Y10" s="143">
        <v>6798342</v>
      </c>
      <c r="Z10" s="143">
        <v>6828306</v>
      </c>
      <c r="AA10" s="143">
        <v>6998790</v>
      </c>
      <c r="AB10" s="143">
        <v>7042294</v>
      </c>
      <c r="AC10" s="153"/>
      <c r="AD10" s="154"/>
      <c r="AG10" s="82"/>
      <c r="AH10" s="61"/>
    </row>
    <row r="11" spans="1:36" ht="15" x14ac:dyDescent="0.25">
      <c r="A11" s="130" t="s">
        <v>33</v>
      </c>
      <c r="B11" s="143">
        <v>6041944</v>
      </c>
      <c r="C11" s="143">
        <v>6149109</v>
      </c>
      <c r="D11" s="143">
        <v>6198340</v>
      </c>
      <c r="E11" s="143">
        <v>6189084</v>
      </c>
      <c r="F11" s="143">
        <v>6271943</v>
      </c>
      <c r="G11" s="143">
        <v>6268309</v>
      </c>
      <c r="H11" s="143">
        <v>6322689</v>
      </c>
      <c r="I11" s="143">
        <v>6469702</v>
      </c>
      <c r="J11" s="143">
        <v>6555329</v>
      </c>
      <c r="K11" s="143">
        <v>6677900</v>
      </c>
      <c r="L11" s="143">
        <v>6792495</v>
      </c>
      <c r="M11" s="143">
        <v>6886136</v>
      </c>
      <c r="N11" s="143">
        <v>7031721</v>
      </c>
      <c r="O11" s="143">
        <v>7215764</v>
      </c>
      <c r="P11" s="143">
        <v>7369856</v>
      </c>
      <c r="Q11" s="143">
        <v>7505744</v>
      </c>
      <c r="R11" s="143">
        <v>7637758</v>
      </c>
      <c r="S11" s="143">
        <v>7643150</v>
      </c>
      <c r="T11" s="143">
        <v>7634625</v>
      </c>
      <c r="U11" s="143">
        <v>7693223</v>
      </c>
      <c r="V11" s="143">
        <v>7682479</v>
      </c>
      <c r="W11" s="143">
        <v>6935946</v>
      </c>
      <c r="X11" s="143">
        <v>7319111</v>
      </c>
      <c r="Y11" s="143">
        <v>7559464</v>
      </c>
      <c r="Z11" s="143">
        <v>7807779</v>
      </c>
      <c r="AA11" s="143">
        <v>8055798</v>
      </c>
      <c r="AB11" s="143">
        <v>8245286</v>
      </c>
      <c r="AC11" s="153"/>
      <c r="AD11" s="154"/>
      <c r="AG11" s="82"/>
      <c r="AH11" s="61"/>
    </row>
    <row r="12" spans="1:36" ht="15" x14ac:dyDescent="0.25">
      <c r="A12" s="145" t="s">
        <v>113</v>
      </c>
      <c r="B12" s="77"/>
      <c r="C12" s="77"/>
      <c r="D12" s="77"/>
      <c r="E12" s="77"/>
      <c r="F12" s="77"/>
      <c r="G12" s="77"/>
      <c r="H12" s="77"/>
      <c r="I12" s="72"/>
      <c r="J12" s="72"/>
      <c r="K12" s="72"/>
      <c r="L12" s="72"/>
      <c r="M12" s="72"/>
      <c r="N12" s="72"/>
      <c r="O12" s="72"/>
      <c r="P12" s="73"/>
      <c r="Q12" s="73"/>
      <c r="R12" s="73"/>
      <c r="S12" s="73"/>
      <c r="T12" s="73"/>
      <c r="U12" s="125"/>
      <c r="V12" s="126"/>
      <c r="W12" s="125"/>
      <c r="X12" s="73"/>
      <c r="Y12" s="73"/>
      <c r="Z12" s="73"/>
      <c r="AA12" s="136"/>
      <c r="AB12" s="73"/>
      <c r="AC12" s="73"/>
      <c r="AD12" s="73"/>
      <c r="AE12" s="61"/>
      <c r="AF12" s="68"/>
      <c r="AG12" s="82"/>
      <c r="AH12" s="61"/>
    </row>
    <row r="13" spans="1:36" x14ac:dyDescent="0.2">
      <c r="A13" s="66" t="s">
        <v>34</v>
      </c>
      <c r="B13" s="62"/>
      <c r="C13" s="62"/>
      <c r="D13" s="62"/>
      <c r="E13" s="62"/>
      <c r="F13" s="72"/>
      <c r="G13" s="67">
        <v>2015</v>
      </c>
      <c r="H13" s="67">
        <v>2016</v>
      </c>
      <c r="I13" s="67">
        <v>2017</v>
      </c>
      <c r="J13" s="67">
        <v>2018</v>
      </c>
      <c r="K13" s="67">
        <v>2019</v>
      </c>
      <c r="L13" s="67">
        <v>2020</v>
      </c>
      <c r="M13" s="54"/>
      <c r="N13" s="72"/>
      <c r="O13" s="72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</row>
    <row r="14" spans="1:36" ht="15" x14ac:dyDescent="0.25">
      <c r="A14" s="130" t="s">
        <v>122</v>
      </c>
      <c r="B14" s="71"/>
      <c r="C14" s="71"/>
      <c r="D14" s="71"/>
      <c r="E14" s="71"/>
      <c r="F14" s="70"/>
      <c r="G14" s="143">
        <v>24572126</v>
      </c>
      <c r="H14" s="143">
        <v>25153898</v>
      </c>
      <c r="I14" s="143">
        <v>25987269</v>
      </c>
      <c r="J14" s="143">
        <v>27024026</v>
      </c>
      <c r="K14" s="143">
        <v>27695391</v>
      </c>
      <c r="L14" s="143">
        <v>26693215</v>
      </c>
      <c r="M14" s="144"/>
      <c r="N14" s="72"/>
      <c r="O14" s="72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2"/>
      <c r="AG14" s="74"/>
      <c r="AH14" s="74"/>
      <c r="AI14" s="14"/>
      <c r="AJ14" s="14"/>
    </row>
    <row r="15" spans="1:36" ht="15" x14ac:dyDescent="0.25">
      <c r="A15" s="130" t="s">
        <v>33</v>
      </c>
      <c r="B15" s="71"/>
      <c r="C15" s="71"/>
      <c r="D15" s="71"/>
      <c r="E15" s="71"/>
      <c r="F15" s="54"/>
      <c r="G15" s="143">
        <v>24572126</v>
      </c>
      <c r="H15" s="143">
        <v>25371324</v>
      </c>
      <c r="I15" s="143">
        <v>26984433</v>
      </c>
      <c r="J15" s="143">
        <v>29153556</v>
      </c>
      <c r="K15" s="143">
        <v>30647222</v>
      </c>
      <c r="L15" s="143">
        <v>29510975</v>
      </c>
      <c r="M15" s="144"/>
      <c r="N15" s="72"/>
      <c r="O15" s="72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</row>
    <row r="16" spans="1:36" ht="15" x14ac:dyDescent="0.25">
      <c r="A16" s="145" t="s">
        <v>112</v>
      </c>
      <c r="B16" s="77"/>
      <c r="C16" s="77"/>
      <c r="D16" s="77"/>
      <c r="E16" s="77"/>
      <c r="F16" s="77"/>
      <c r="G16" s="77"/>
      <c r="H16" s="146"/>
      <c r="I16" s="54"/>
      <c r="J16" s="72"/>
      <c r="K16" s="72"/>
      <c r="L16" s="72"/>
      <c r="M16" s="72"/>
      <c r="N16" s="72"/>
      <c r="O16" s="72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</row>
    <row r="17" spans="1:34" x14ac:dyDescent="0.2">
      <c r="A17" s="66" t="s">
        <v>35</v>
      </c>
      <c r="B17" s="67" t="s">
        <v>14</v>
      </c>
      <c r="C17" s="67" t="s">
        <v>15</v>
      </c>
      <c r="D17" s="67" t="s">
        <v>16</v>
      </c>
      <c r="E17" s="67" t="s">
        <v>17</v>
      </c>
      <c r="F17" s="67" t="s">
        <v>18</v>
      </c>
      <c r="G17" s="67" t="s">
        <v>19</v>
      </c>
      <c r="H17" s="67" t="s">
        <v>20</v>
      </c>
      <c r="I17" s="67" t="s">
        <v>21</v>
      </c>
      <c r="J17" s="67" t="s">
        <v>22</v>
      </c>
      <c r="K17" s="67" t="s">
        <v>23</v>
      </c>
      <c r="L17" s="67" t="s">
        <v>24</v>
      </c>
      <c r="M17" s="67" t="s">
        <v>25</v>
      </c>
      <c r="N17" s="67" t="s">
        <v>26</v>
      </c>
      <c r="O17" s="67" t="s">
        <v>27</v>
      </c>
      <c r="P17" s="67" t="s">
        <v>28</v>
      </c>
      <c r="Q17" s="67" t="s">
        <v>29</v>
      </c>
      <c r="R17" s="47" t="s">
        <v>30</v>
      </c>
      <c r="S17" s="47" t="s">
        <v>31</v>
      </c>
      <c r="T17" s="47" t="s">
        <v>32</v>
      </c>
      <c r="U17" s="47" t="s">
        <v>98</v>
      </c>
      <c r="V17" s="47" t="s">
        <v>104</v>
      </c>
      <c r="W17" s="47" t="s">
        <v>107</v>
      </c>
      <c r="X17" s="47" t="s">
        <v>108</v>
      </c>
      <c r="Y17" s="47" t="s">
        <v>109</v>
      </c>
      <c r="Z17" s="47" t="s">
        <v>120</v>
      </c>
      <c r="AA17" s="47" t="s">
        <v>123</v>
      </c>
      <c r="AB17" s="47" t="s">
        <v>125</v>
      </c>
      <c r="AG17" s="61"/>
      <c r="AH17" s="61"/>
    </row>
    <row r="18" spans="1:34" ht="12.95" customHeight="1" x14ac:dyDescent="0.25">
      <c r="A18" s="131" t="s">
        <v>36</v>
      </c>
      <c r="B18" s="126">
        <v>20567.5</v>
      </c>
      <c r="C18" s="126">
        <v>20878.5</v>
      </c>
      <c r="D18" s="126">
        <v>20595.8</v>
      </c>
      <c r="E18" s="126">
        <v>20577.7</v>
      </c>
      <c r="F18" s="126">
        <v>20476</v>
      </c>
      <c r="G18" s="126">
        <v>20732.7</v>
      </c>
      <c r="H18" s="126">
        <v>20641.900000000001</v>
      </c>
      <c r="I18" s="126">
        <v>20885.099999999999</v>
      </c>
      <c r="J18" s="126">
        <v>21128.1</v>
      </c>
      <c r="K18" s="126">
        <v>21374.400000000001</v>
      </c>
      <c r="L18" s="126">
        <v>21237.599999999999</v>
      </c>
      <c r="M18" s="126">
        <v>21420</v>
      </c>
      <c r="N18" s="126">
        <v>21548.9</v>
      </c>
      <c r="O18" s="126">
        <v>21877.200000000001</v>
      </c>
      <c r="P18" s="126">
        <v>21850.9</v>
      </c>
      <c r="Q18" s="126">
        <v>22041.4</v>
      </c>
      <c r="R18" s="126">
        <v>22174.2</v>
      </c>
      <c r="S18" s="126">
        <v>22593.7</v>
      </c>
      <c r="T18" s="126">
        <v>22476.7</v>
      </c>
      <c r="U18" s="126">
        <v>22528.799999999999</v>
      </c>
      <c r="V18" s="126">
        <v>22604.7</v>
      </c>
      <c r="W18" s="126">
        <v>22498</v>
      </c>
      <c r="X18" s="126">
        <v>22476.799999999999</v>
      </c>
      <c r="Y18" s="126">
        <v>22390.400000000001</v>
      </c>
      <c r="Z18" s="126">
        <v>22576.799999999999</v>
      </c>
      <c r="AA18" s="126">
        <v>23021.8</v>
      </c>
      <c r="AB18" s="147">
        <v>23329.4</v>
      </c>
      <c r="AG18" s="72"/>
      <c r="AH18" s="61"/>
    </row>
    <row r="19" spans="1:34" x14ac:dyDescent="0.2">
      <c r="A19" s="148" t="s">
        <v>114</v>
      </c>
      <c r="B19" s="77"/>
      <c r="C19" s="77"/>
      <c r="D19" s="77"/>
      <c r="E19" s="77"/>
      <c r="F19" s="77"/>
      <c r="G19" s="77"/>
      <c r="H19" s="77"/>
      <c r="I19" s="72"/>
      <c r="J19" s="72"/>
      <c r="K19" s="72"/>
      <c r="L19" s="54"/>
      <c r="M19" s="72"/>
      <c r="N19" s="72"/>
      <c r="O19" s="72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75"/>
      <c r="AF19" s="61"/>
      <c r="AG19" s="61"/>
      <c r="AH19" s="61"/>
    </row>
    <row r="20" spans="1:34" x14ac:dyDescent="0.2">
      <c r="A20" s="66" t="s">
        <v>37</v>
      </c>
      <c r="B20" s="62"/>
      <c r="C20" s="62"/>
      <c r="D20" s="62"/>
      <c r="E20" s="62"/>
      <c r="F20" s="72"/>
      <c r="G20" s="67">
        <v>2015</v>
      </c>
      <c r="H20" s="67">
        <v>2016</v>
      </c>
      <c r="I20" s="67">
        <v>2017</v>
      </c>
      <c r="J20" s="67">
        <v>2018</v>
      </c>
      <c r="K20" s="67">
        <v>2019</v>
      </c>
      <c r="L20" s="67">
        <v>2020</v>
      </c>
      <c r="M20" s="72"/>
      <c r="N20" s="72"/>
      <c r="O20" s="72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</row>
    <row r="21" spans="1:34" ht="24.6" customHeight="1" x14ac:dyDescent="0.2">
      <c r="A21" s="130" t="s">
        <v>38</v>
      </c>
      <c r="B21" s="71"/>
      <c r="C21" s="71"/>
      <c r="D21" s="71"/>
      <c r="E21" s="71"/>
      <c r="F21" s="69"/>
      <c r="G21" s="101">
        <v>2E-3</v>
      </c>
      <c r="H21" s="101">
        <f>SUM(F18:I18)/SUM(B18:E18)-1</f>
        <v>1.4064476304020967E-3</v>
      </c>
      <c r="I21" s="101">
        <f>SUM(J18:M18)/SUM(F18:I18)-1</f>
        <v>2.930294902925823E-2</v>
      </c>
      <c r="J21" s="101">
        <f>SUM(N18:Q18)/SUM(J18:M18)-1</f>
        <v>2.5344028482822356E-2</v>
      </c>
      <c r="K21" s="101">
        <f>SUM(R18:U18)/SUM(N18:Q18)-1</f>
        <v>2.811549455784812E-2</v>
      </c>
      <c r="L21" s="101">
        <f>SUM(V18:Y18)/SUM(R18:U18)-1</f>
        <v>2.1888443570143856E-3</v>
      </c>
      <c r="M21" s="54"/>
      <c r="N21" s="54"/>
      <c r="O21" s="72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</row>
    <row r="22" spans="1:34" ht="24.6" customHeight="1" x14ac:dyDescent="0.25">
      <c r="A22" s="132"/>
      <c r="B22" s="71"/>
      <c r="C22" s="71"/>
      <c r="D22" s="71"/>
      <c r="E22" s="71"/>
      <c r="F22" s="69"/>
      <c r="G22" s="101"/>
      <c r="M22" s="54"/>
      <c r="N22" s="54"/>
      <c r="O22" s="72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</row>
    <row r="23" spans="1:34" ht="15" x14ac:dyDescent="0.25">
      <c r="A23" s="138" t="s">
        <v>105</v>
      </c>
      <c r="B23" s="77"/>
      <c r="C23" s="77"/>
      <c r="D23" s="77"/>
      <c r="E23" s="77"/>
      <c r="F23" s="77"/>
      <c r="G23" s="77"/>
      <c r="H23" s="100"/>
      <c r="I23" s="54"/>
      <c r="J23" s="54"/>
      <c r="K23" s="54"/>
      <c r="L23" s="54"/>
      <c r="M23" s="54"/>
      <c r="N23" s="54"/>
      <c r="O23" s="72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</row>
    <row r="24" spans="1:34" x14ac:dyDescent="0.2">
      <c r="A24" s="66" t="s">
        <v>39</v>
      </c>
      <c r="B24" s="67" t="s">
        <v>14</v>
      </c>
      <c r="C24" s="67" t="s">
        <v>15</v>
      </c>
      <c r="D24" s="67" t="s">
        <v>16</v>
      </c>
      <c r="E24" s="67" t="s">
        <v>17</v>
      </c>
      <c r="F24" s="67" t="s">
        <v>18</v>
      </c>
      <c r="G24" s="67" t="s">
        <v>19</v>
      </c>
      <c r="H24" s="67" t="s">
        <v>20</v>
      </c>
      <c r="I24" s="67" t="s">
        <v>21</v>
      </c>
      <c r="J24" s="67" t="s">
        <v>22</v>
      </c>
      <c r="K24" s="67" t="s">
        <v>23</v>
      </c>
      <c r="L24" s="67" t="s">
        <v>24</v>
      </c>
      <c r="M24" s="67" t="s">
        <v>25</v>
      </c>
      <c r="N24" s="67" t="s">
        <v>26</v>
      </c>
      <c r="O24" s="67" t="s">
        <v>27</v>
      </c>
      <c r="P24" s="67" t="s">
        <v>28</v>
      </c>
      <c r="Q24" s="67" t="s">
        <v>29</v>
      </c>
      <c r="R24" s="47" t="s">
        <v>30</v>
      </c>
      <c r="S24" s="47" t="s">
        <v>31</v>
      </c>
      <c r="T24" s="47" t="s">
        <v>32</v>
      </c>
      <c r="U24" s="47" t="s">
        <v>98</v>
      </c>
      <c r="V24" s="47" t="s">
        <v>104</v>
      </c>
      <c r="W24" s="47" t="s">
        <v>107</v>
      </c>
      <c r="X24" s="47" t="s">
        <v>108</v>
      </c>
      <c r="Y24" s="47" t="s">
        <v>109</v>
      </c>
      <c r="Z24" s="47" t="s">
        <v>120</v>
      </c>
      <c r="AA24" s="47" t="s">
        <v>123</v>
      </c>
      <c r="AB24" s="47" t="s">
        <v>125</v>
      </c>
      <c r="AG24" s="61"/>
      <c r="AH24" s="61"/>
    </row>
    <row r="25" spans="1:34" ht="26.25" x14ac:dyDescent="0.25">
      <c r="A25" s="130" t="s">
        <v>40</v>
      </c>
      <c r="B25" s="149">
        <v>1.002</v>
      </c>
      <c r="C25" s="149">
        <v>1.006</v>
      </c>
      <c r="D25" s="149">
        <v>1.004</v>
      </c>
      <c r="E25" s="149">
        <v>0.99299999999999999</v>
      </c>
      <c r="F25" s="149">
        <v>1.0009999999999999</v>
      </c>
      <c r="G25" s="149">
        <v>1.002</v>
      </c>
      <c r="H25" s="149">
        <v>1.008</v>
      </c>
      <c r="I25" s="149">
        <v>1.022</v>
      </c>
      <c r="J25" s="149">
        <v>1.0209999999999999</v>
      </c>
      <c r="K25" s="149">
        <v>1.032</v>
      </c>
      <c r="L25" s="149">
        <v>1.0349999999999999</v>
      </c>
      <c r="M25" s="149">
        <v>1.028</v>
      </c>
      <c r="N25" s="149">
        <v>1.0369999999999999</v>
      </c>
      <c r="O25" s="149">
        <v>1.038</v>
      </c>
      <c r="P25" s="149">
        <v>1.0409999999999999</v>
      </c>
      <c r="Q25" s="149">
        <v>1.04</v>
      </c>
      <c r="R25" s="149">
        <v>1.04</v>
      </c>
      <c r="S25" s="149">
        <v>1.0289999999999999</v>
      </c>
      <c r="T25" s="149">
        <v>1.0209999999999999</v>
      </c>
      <c r="U25" s="149">
        <v>1.0149999999999999</v>
      </c>
      <c r="V25" s="149">
        <v>1.0149999999999999</v>
      </c>
      <c r="W25" s="149">
        <v>0.99199999999999999</v>
      </c>
      <c r="X25" s="149">
        <v>0.99199999999999999</v>
      </c>
      <c r="Y25" s="149">
        <v>0.998</v>
      </c>
      <c r="Z25" s="149">
        <v>1.016</v>
      </c>
      <c r="AA25" s="149">
        <v>1.0529999999999999</v>
      </c>
      <c r="AB25" s="149">
        <v>1.075</v>
      </c>
      <c r="AG25" s="61"/>
      <c r="AH25" s="61"/>
    </row>
    <row r="26" spans="1:34" ht="15" x14ac:dyDescent="0.25">
      <c r="A26" s="150" t="s">
        <v>115</v>
      </c>
      <c r="B26" s="78"/>
      <c r="C26" s="78"/>
      <c r="D26" s="78"/>
      <c r="E26" s="78"/>
      <c r="F26" s="78"/>
      <c r="G26" s="79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5"/>
      <c r="AG26" s="61"/>
      <c r="AH26" s="61"/>
    </row>
    <row r="27" spans="1:34" x14ac:dyDescent="0.2">
      <c r="A27" s="66" t="s">
        <v>41</v>
      </c>
      <c r="B27" s="62"/>
      <c r="C27" s="62"/>
      <c r="D27" s="62"/>
      <c r="E27" s="62"/>
      <c r="F27" s="72"/>
      <c r="G27" s="67">
        <v>2015</v>
      </c>
      <c r="H27" s="67">
        <v>2016</v>
      </c>
      <c r="I27" s="67">
        <v>2017</v>
      </c>
      <c r="J27" s="67">
        <v>2018</v>
      </c>
      <c r="K27" s="67">
        <v>2019</v>
      </c>
      <c r="L27" s="67">
        <v>2020</v>
      </c>
      <c r="M27" s="72"/>
      <c r="N27" s="72"/>
      <c r="O27" s="72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</row>
    <row r="28" spans="1:34" ht="15" x14ac:dyDescent="0.25">
      <c r="A28" s="130" t="s">
        <v>42</v>
      </c>
      <c r="B28" s="71"/>
      <c r="C28" s="71"/>
      <c r="D28" s="71"/>
      <c r="E28" s="71"/>
      <c r="F28" s="54"/>
      <c r="G28" s="149">
        <v>1.0009999999999999</v>
      </c>
      <c r="H28" s="149">
        <v>1.0089999999999999</v>
      </c>
      <c r="I28" s="149">
        <v>1.0289999999999999</v>
      </c>
      <c r="J28" s="149">
        <v>1.0389999999999999</v>
      </c>
      <c r="K28" s="149">
        <v>1.026</v>
      </c>
      <c r="L28" s="149">
        <v>0.999</v>
      </c>
      <c r="M28" s="72"/>
      <c r="N28" s="72"/>
      <c r="O28" s="72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</row>
    <row r="29" spans="1:34" ht="15" x14ac:dyDescent="0.25">
      <c r="A29" s="139" t="s">
        <v>116</v>
      </c>
      <c r="B29" s="80"/>
      <c r="C29" s="80"/>
      <c r="D29" s="80"/>
      <c r="E29" s="80"/>
      <c r="F29" s="80"/>
      <c r="G29" s="99"/>
      <c r="H29" s="80"/>
      <c r="I29" s="80"/>
      <c r="J29" s="80"/>
      <c r="K29" s="80"/>
      <c r="L29" s="70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</row>
    <row r="30" spans="1:34" hidden="1" x14ac:dyDescent="0.2">
      <c r="B30" s="86"/>
      <c r="C30" s="86"/>
      <c r="D30" s="86"/>
      <c r="E30" s="86"/>
      <c r="F30" s="8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hidden="1" x14ac:dyDescent="0.2">
      <c r="B31" s="86"/>
      <c r="C31" s="86"/>
      <c r="D31" s="86"/>
      <c r="E31" s="86"/>
      <c r="F31" s="8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</sheetData>
  <mergeCells count="13">
    <mergeCell ref="AE1:AH1"/>
    <mergeCell ref="L1:O1"/>
    <mergeCell ref="P1:P2"/>
    <mergeCell ref="A1:A2"/>
    <mergeCell ref="G1:J1"/>
    <mergeCell ref="B1:E1"/>
    <mergeCell ref="F1:F2"/>
    <mergeCell ref="K1:K2"/>
    <mergeCell ref="U1:U2"/>
    <mergeCell ref="Z1:Z2"/>
    <mergeCell ref="Q1:S1"/>
    <mergeCell ref="V1:X1"/>
    <mergeCell ref="AA1:AD1"/>
  </mergeCells>
  <phoneticPr fontId="30" type="noConversion"/>
  <hyperlinks>
    <hyperlink ref="A23" r:id="rId1" xr:uid="{00000000-0004-0000-0000-000005000000}"/>
    <hyperlink ref="A19" r:id="rId2" display="https://data.stat.gov.lv/pxweb/lv/OSP_PUB/START__VEK__PC__PCI/PCI030c?s=pci030c&amp;" xr:uid="{EB4B5468-D75B-4F89-8A69-CACDABAA83C4}"/>
    <hyperlink ref="A26" r:id="rId3" display="https://data.stat.gov.lv/pxweb/lv/OSP_PUB/START__VEK__IS__ISI/ISI040c?s=isi040c&amp;" xr:uid="{DC5F5F0A-D930-4D8F-BCED-20FA79C2169F}"/>
    <hyperlink ref="A29" r:id="rId4" display="https://data.stat.gov.lv/pxweb/lv/OSP_PUB/START__VEK__IK__IKP/IKP100?s=ikp100&amp;" xr:uid="{B73D42DA-AB67-4C97-98D4-7620F1F6E674}"/>
    <hyperlink ref="A12" r:id="rId5" display="https://data.stat.gov.lv/pxweb/lv/OSP_PUB/START__VEK__IS__ISP/ISP010c" xr:uid="{77C2ADDC-4865-4A9F-A53E-9EF53B99F5B2}"/>
    <hyperlink ref="A16" r:id="rId6" display="https://data.stat.gov.lv/pxweb/lv/OSP_PUB/START__VEK__IK__IKP/IKP020?s=ikp020&amp;" xr:uid="{AA0556B4-7329-4EA3-AE9E-0CD343643D4C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32"/>
  <sheetViews>
    <sheetView showGridLines="0" zoomScale="50" zoomScaleNormal="50" workbookViewId="0">
      <selection sqref="A1:A2"/>
    </sheetView>
  </sheetViews>
  <sheetFormatPr defaultColWidth="0" defaultRowHeight="12.75" zeroHeight="1" x14ac:dyDescent="0.2"/>
  <cols>
    <col min="1" max="1" width="34.140625" style="4" customWidth="1"/>
    <col min="2" max="5" width="9.85546875" style="2" customWidth="1"/>
    <col min="6" max="6" width="10" style="2" customWidth="1"/>
    <col min="7" max="7" width="10.7109375" style="2" customWidth="1"/>
    <col min="8" max="8" width="10.42578125" style="2" customWidth="1"/>
    <col min="9" max="10" width="11" style="2" customWidth="1"/>
    <col min="11" max="12" width="10.28515625" style="2" customWidth="1"/>
    <col min="13" max="21" width="9.140625" style="2" customWidth="1"/>
    <col min="22" max="24" width="9" style="8" customWidth="1"/>
    <col min="25" max="25" width="10.85546875" style="8" customWidth="1"/>
    <col min="26" max="30" width="9" style="8" customWidth="1"/>
    <col min="31" max="31" width="9.140625" style="10" customWidth="1"/>
    <col min="32" max="32" width="10.5703125" style="10" customWidth="1"/>
    <col min="33" max="34" width="9.140625" style="10" customWidth="1"/>
    <col min="35" max="16384" width="9.140625" style="2" hidden="1"/>
  </cols>
  <sheetData>
    <row r="1" spans="1:34" ht="14.45" customHeight="1" x14ac:dyDescent="0.2">
      <c r="A1" s="164" t="s">
        <v>43</v>
      </c>
      <c r="B1" s="166" t="s">
        <v>44</v>
      </c>
      <c r="C1" s="167"/>
      <c r="D1" s="167"/>
      <c r="E1" s="167"/>
      <c r="F1" s="162">
        <v>2016</v>
      </c>
      <c r="G1" s="166" t="s">
        <v>45</v>
      </c>
      <c r="H1" s="167"/>
      <c r="I1" s="167"/>
      <c r="J1" s="171"/>
      <c r="K1" s="162">
        <v>2017</v>
      </c>
      <c r="L1" s="159" t="s">
        <v>46</v>
      </c>
      <c r="M1" s="160"/>
      <c r="N1" s="160"/>
      <c r="O1" s="161"/>
      <c r="P1" s="162">
        <v>2018</v>
      </c>
      <c r="Q1" s="159" t="s">
        <v>99</v>
      </c>
      <c r="R1" s="160"/>
      <c r="S1" s="160"/>
      <c r="T1" s="161"/>
      <c r="U1" s="162">
        <v>2019</v>
      </c>
      <c r="V1" s="159" t="s">
        <v>106</v>
      </c>
      <c r="W1" s="160"/>
      <c r="X1" s="160"/>
      <c r="Y1" s="161"/>
      <c r="Z1" s="162">
        <v>2020</v>
      </c>
      <c r="AA1" s="159" t="s">
        <v>121</v>
      </c>
      <c r="AB1" s="160"/>
      <c r="AC1" s="160"/>
      <c r="AD1" s="161"/>
      <c r="AE1" s="157" t="s">
        <v>124</v>
      </c>
      <c r="AF1" s="158"/>
      <c r="AG1" s="158"/>
      <c r="AH1" s="158"/>
    </row>
    <row r="2" spans="1:34" ht="14.45" customHeight="1" x14ac:dyDescent="0.2">
      <c r="A2" s="165"/>
      <c r="B2" s="1" t="s">
        <v>4</v>
      </c>
      <c r="C2" s="1" t="s">
        <v>5</v>
      </c>
      <c r="D2" s="1" t="s">
        <v>6</v>
      </c>
      <c r="E2" s="1" t="s">
        <v>7</v>
      </c>
      <c r="F2" s="163"/>
      <c r="G2" s="1" t="s">
        <v>4</v>
      </c>
      <c r="H2" s="1" t="s">
        <v>5</v>
      </c>
      <c r="I2" s="1" t="s">
        <v>6</v>
      </c>
      <c r="J2" s="1" t="s">
        <v>7</v>
      </c>
      <c r="K2" s="163"/>
      <c r="L2" s="1" t="s">
        <v>4</v>
      </c>
      <c r="M2" s="1" t="s">
        <v>5</v>
      </c>
      <c r="N2" s="1" t="s">
        <v>6</v>
      </c>
      <c r="O2" s="1" t="s">
        <v>7</v>
      </c>
      <c r="P2" s="163"/>
      <c r="Q2" s="1" t="s">
        <v>4</v>
      </c>
      <c r="R2" s="1" t="s">
        <v>5</v>
      </c>
      <c r="S2" s="1" t="s">
        <v>6</v>
      </c>
      <c r="T2" s="1" t="s">
        <v>7</v>
      </c>
      <c r="U2" s="163"/>
      <c r="V2" s="1" t="s">
        <v>4</v>
      </c>
      <c r="W2" s="1" t="s">
        <v>5</v>
      </c>
      <c r="X2" s="1" t="s">
        <v>6</v>
      </c>
      <c r="Y2" s="1" t="s">
        <v>7</v>
      </c>
      <c r="Z2" s="163"/>
      <c r="AA2" s="1" t="s">
        <v>4</v>
      </c>
      <c r="AB2" s="1" t="s">
        <v>5</v>
      </c>
      <c r="AC2" s="1" t="s">
        <v>6</v>
      </c>
      <c r="AD2" s="1" t="s">
        <v>7</v>
      </c>
      <c r="AE2" s="46">
        <v>2020</v>
      </c>
      <c r="AF2" s="46">
        <v>2021</v>
      </c>
      <c r="AG2" s="46">
        <v>2022</v>
      </c>
      <c r="AH2" s="46">
        <v>2023</v>
      </c>
    </row>
    <row r="3" spans="1:34" x14ac:dyDescent="0.2">
      <c r="A3" s="16" t="s">
        <v>47</v>
      </c>
      <c r="B3" s="16">
        <f>F10/B10-1</f>
        <v>3.9988210512974742E-2</v>
      </c>
      <c r="C3" s="16">
        <f t="shared" ref="C3:E4" si="0">G10/C10-1</f>
        <v>1.4473186230647528E-2</v>
      </c>
      <c r="D3" s="16">
        <f t="shared" si="0"/>
        <v>9.0662880799758927E-3</v>
      </c>
      <c r="E3" s="16">
        <f t="shared" si="0"/>
        <v>2.2622753377763871E-2</v>
      </c>
      <c r="F3" s="17">
        <f>H14/G14-1</f>
        <v>2.3676095426175214E-2</v>
      </c>
      <c r="G3" s="16">
        <f>J10/F10-1</f>
        <v>1.965566213632286E-2</v>
      </c>
      <c r="H3" s="16">
        <f t="shared" ref="H3:J4" si="1">K10/G10-1</f>
        <v>3.8238228132293939E-2</v>
      </c>
      <c r="I3" s="16">
        <f t="shared" si="1"/>
        <v>3.9452997196190553E-2</v>
      </c>
      <c r="J3" s="16">
        <f t="shared" si="1"/>
        <v>3.4163334709748305E-2</v>
      </c>
      <c r="K3" s="17">
        <f>I14/H14-1</f>
        <v>3.3130888898412536E-2</v>
      </c>
      <c r="L3" s="16">
        <f t="shared" ref="L3:N4" si="2">N10/J10-1</f>
        <v>3.3291009286131379E-2</v>
      </c>
      <c r="M3" s="16">
        <f t="shared" si="2"/>
        <v>3.836260646053935E-2</v>
      </c>
      <c r="N3" s="16">
        <f t="shared" si="2"/>
        <v>4.6789429558737883E-2</v>
      </c>
      <c r="O3" s="16">
        <f>Q10/M10-1</f>
        <v>4.932146244196467E-2</v>
      </c>
      <c r="P3" s="27">
        <f>J14/I14-1</f>
        <v>3.9894803874928053E-2</v>
      </c>
      <c r="Q3" s="52">
        <f t="shared" ref="Q3:T4" si="3">R10/N10-1</f>
        <v>4.4828405204359711E-2</v>
      </c>
      <c r="R3" s="52">
        <f t="shared" si="3"/>
        <v>3.0320543607567529E-2</v>
      </c>
      <c r="S3" s="52">
        <f t="shared" si="3"/>
        <v>1.4277427707481971E-2</v>
      </c>
      <c r="T3" s="52">
        <f t="shared" si="3"/>
        <v>8.4769701136142572E-3</v>
      </c>
      <c r="U3" s="27">
        <f>K14/J14-1</f>
        <v>2.4843263546297623E-2</v>
      </c>
      <c r="V3" s="52">
        <f t="shared" ref="V3:Y4" si="4">V10/R10-1</f>
        <v>-1.336698671978942E-2</v>
      </c>
      <c r="W3" s="52">
        <f t="shared" si="4"/>
        <v>-8.4776081935213021E-2</v>
      </c>
      <c r="X3" s="52">
        <f t="shared" si="4"/>
        <v>-2.8232056404966177E-2</v>
      </c>
      <c r="Y3" s="52">
        <f t="shared" si="4"/>
        <v>-1.7942804907785437E-2</v>
      </c>
      <c r="Z3" s="27">
        <f>L14/K14-1</f>
        <v>-3.6185659917204238E-2</v>
      </c>
      <c r="AA3" s="52">
        <f t="shared" ref="AA3:AC4" si="5">Z10/V10-1</f>
        <v>-2.38901636867761E-3</v>
      </c>
      <c r="AB3" s="52">
        <f t="shared" si="5"/>
        <v>0.10326292826022088</v>
      </c>
      <c r="AC3" s="52">
        <f t="shared" si="5"/>
        <v>5.0560554037910599E-2</v>
      </c>
      <c r="AD3" s="27"/>
      <c r="AE3" s="52">
        <v>3.6999999999999998E-2</v>
      </c>
      <c r="AF3" s="55">
        <v>0.05</v>
      </c>
      <c r="AG3" s="55">
        <v>3.5000000000000003E-2</v>
      </c>
      <c r="AH3" s="55">
        <v>3.4000000000000002E-2</v>
      </c>
    </row>
    <row r="4" spans="1:34" x14ac:dyDescent="0.2">
      <c r="A4" s="19" t="s">
        <v>48</v>
      </c>
      <c r="B4" s="19">
        <f>F11/B11-1</f>
        <v>3.8067052591020278E-2</v>
      </c>
      <c r="C4" s="19">
        <f t="shared" si="0"/>
        <v>1.9384922270852645E-2</v>
      </c>
      <c r="D4" s="19">
        <f t="shared" si="0"/>
        <v>2.0061661670705444E-2</v>
      </c>
      <c r="E4" s="19">
        <f t="shared" si="0"/>
        <v>4.534079679642411E-2</v>
      </c>
      <c r="F4" s="20">
        <f>H15/G15-1</f>
        <v>3.2524576831487906E-2</v>
      </c>
      <c r="G4" s="19">
        <f>J11/F11-1</f>
        <v>4.5183127461458028E-2</v>
      </c>
      <c r="H4" s="19">
        <f t="shared" si="1"/>
        <v>6.5343141188476839E-2</v>
      </c>
      <c r="I4" s="19">
        <f t="shared" si="1"/>
        <v>7.4304777603326766E-2</v>
      </c>
      <c r="J4" s="19">
        <f t="shared" si="1"/>
        <v>6.4366797728859781E-2</v>
      </c>
      <c r="K4" s="20">
        <f>I15/H15-1</f>
        <v>6.3580008674360089E-2</v>
      </c>
      <c r="L4" s="19">
        <f t="shared" si="2"/>
        <v>7.2672477613251685E-2</v>
      </c>
      <c r="M4" s="19">
        <f t="shared" si="2"/>
        <v>8.0543883556207785E-2</v>
      </c>
      <c r="N4" s="19">
        <f t="shared" si="2"/>
        <v>8.4999841737093629E-2</v>
      </c>
      <c r="O4" s="19">
        <f>Q11/M11-1</f>
        <v>8.997905356501823E-2</v>
      </c>
      <c r="P4" s="22">
        <f>J15/I15-1</f>
        <v>8.0384234866079929E-2</v>
      </c>
      <c r="Q4" s="57">
        <f t="shared" si="3"/>
        <v>8.6186155565614708E-2</v>
      </c>
      <c r="R4" s="57">
        <f t="shared" si="3"/>
        <v>5.9229486995417302E-2</v>
      </c>
      <c r="S4" s="57">
        <f t="shared" si="3"/>
        <v>3.5925939394202633E-2</v>
      </c>
      <c r="T4" s="57">
        <f t="shared" si="3"/>
        <v>2.4978070128690799E-2</v>
      </c>
      <c r="U4" s="22">
        <f>K15/J15-1</f>
        <v>5.1234436032434605E-2</v>
      </c>
      <c r="V4" s="57">
        <f t="shared" si="4"/>
        <v>5.8552522873858148E-3</v>
      </c>
      <c r="W4" s="57">
        <f t="shared" si="4"/>
        <v>-9.2527819027495184E-2</v>
      </c>
      <c r="X4" s="57">
        <f t="shared" si="4"/>
        <v>-4.132671873209226E-2</v>
      </c>
      <c r="Y4" s="57">
        <f t="shared" si="4"/>
        <v>-1.7386601168327021E-2</v>
      </c>
      <c r="Z4" s="22">
        <f>L15/K15-1</f>
        <v>-3.7075040602374987E-2</v>
      </c>
      <c r="AA4" s="57">
        <f t="shared" si="5"/>
        <v>1.6309839571315488E-2</v>
      </c>
      <c r="AB4" s="57">
        <f t="shared" si="5"/>
        <v>0.16145627431355436</v>
      </c>
      <c r="AC4" s="57">
        <f t="shared" si="5"/>
        <v>0.12654200762906864</v>
      </c>
      <c r="AD4" s="22"/>
      <c r="AE4" s="57">
        <v>6.9000000000000006E-2</v>
      </c>
      <c r="AF4" s="56">
        <v>8.5000000000000006E-2</v>
      </c>
      <c r="AG4" s="56">
        <v>6.2E-2</v>
      </c>
      <c r="AH4" s="56">
        <v>5.2999999999999999E-2</v>
      </c>
    </row>
    <row r="5" spans="1:34" x14ac:dyDescent="0.2">
      <c r="A5" s="19" t="s">
        <v>49</v>
      </c>
      <c r="B5" s="19">
        <f>F18/B18-1</f>
        <v>-4.4487662574449471E-3</v>
      </c>
      <c r="C5" s="19">
        <f>G18/C18-1</f>
        <v>-6.9832602916876096E-3</v>
      </c>
      <c r="D5" s="19">
        <f>H18/D18-1</f>
        <v>2.2383204342633078E-3</v>
      </c>
      <c r="E5" s="19">
        <f>I18/E18-1</f>
        <v>1.4938501387424141E-2</v>
      </c>
      <c r="F5" s="22">
        <f>H21</f>
        <v>1.4064476304020967E-3</v>
      </c>
      <c r="G5" s="19">
        <f>J18/F18-1</f>
        <v>3.1847040437585461E-2</v>
      </c>
      <c r="H5" s="19">
        <f>K18/G18-1</f>
        <v>3.0951106223501945E-2</v>
      </c>
      <c r="I5" s="19">
        <f>L18/H18-1</f>
        <v>2.8858777535013536E-2</v>
      </c>
      <c r="J5" s="19">
        <f>M18/I18-1</f>
        <v>2.5611560394731336E-2</v>
      </c>
      <c r="K5" s="22">
        <f>I21</f>
        <v>2.930294902925823E-2</v>
      </c>
      <c r="L5" s="19">
        <f>N18/J18-1</f>
        <v>1.9916603953976209E-2</v>
      </c>
      <c r="M5" s="19">
        <f>O18/K18-1</f>
        <v>2.3523467325398562E-2</v>
      </c>
      <c r="N5" s="19">
        <f>P18/L18-1</f>
        <v>2.8878027649075433E-2</v>
      </c>
      <c r="O5" s="21">
        <f>Q18/M18-1</f>
        <v>2.9010270774976643E-2</v>
      </c>
      <c r="P5" s="22">
        <f>J21</f>
        <v>2.5344028482822356E-2</v>
      </c>
      <c r="Q5" s="57">
        <f>R18/N18-1</f>
        <v>2.9017722482354014E-2</v>
      </c>
      <c r="R5" s="57">
        <f>S18/O18-1</f>
        <v>3.2750991900243109E-2</v>
      </c>
      <c r="S5" s="57">
        <f>T18/P18-1</f>
        <v>2.8639552604240448E-2</v>
      </c>
      <c r="T5" s="57">
        <f>U18/Q18-1</f>
        <v>2.2112932935294483E-2</v>
      </c>
      <c r="U5" s="22">
        <f>K21</f>
        <v>2.811549455784812E-2</v>
      </c>
      <c r="V5" s="57">
        <f>V18/R18-1</f>
        <v>1.9414454636469403E-2</v>
      </c>
      <c r="W5" s="57">
        <f>W18/S18-1</f>
        <v>-4.2356940208996274E-3</v>
      </c>
      <c r="X5" s="57">
        <f>X18/T18-1</f>
        <v>4.4490516846185102E-6</v>
      </c>
      <c r="Y5" s="57">
        <f>Y18/U18-1</f>
        <v>-6.1432477539858921E-3</v>
      </c>
      <c r="Z5" s="22">
        <f>L21</f>
        <v>2.1888443570143856E-3</v>
      </c>
      <c r="AA5" s="57">
        <f>Z18/V18-1</f>
        <v>-1.2342565926555249E-3</v>
      </c>
      <c r="AB5" s="57">
        <f>AA18/W18-1</f>
        <v>2.3282069517290394E-2</v>
      </c>
      <c r="AC5" s="57">
        <f>AB18/X18-1</f>
        <v>3.7932445899772294E-2</v>
      </c>
      <c r="AD5" s="22"/>
      <c r="AE5" s="57">
        <v>0.02</v>
      </c>
      <c r="AF5" s="56">
        <v>2.4E-2</v>
      </c>
      <c r="AG5" s="56">
        <v>2.1999999999999999E-2</v>
      </c>
      <c r="AH5" s="56">
        <v>0.02</v>
      </c>
    </row>
    <row r="6" spans="1:34" x14ac:dyDescent="0.2">
      <c r="A6" s="23" t="s">
        <v>50</v>
      </c>
      <c r="B6" s="24">
        <f>F24-1</f>
        <v>9.9999999999988987E-4</v>
      </c>
      <c r="C6" s="24">
        <f>G24-1</f>
        <v>2.0000000000000018E-3</v>
      </c>
      <c r="D6" s="24">
        <f>H24-1</f>
        <v>8.0000000000000071E-3</v>
      </c>
      <c r="E6" s="24">
        <f>I24-1</f>
        <v>2.200000000000002E-2</v>
      </c>
      <c r="F6" s="25">
        <f>H27-1</f>
        <v>8.999999999999897E-3</v>
      </c>
      <c r="G6" s="23">
        <f>J24-1</f>
        <v>2.0999999999999908E-2</v>
      </c>
      <c r="H6" s="23">
        <f>K24-1</f>
        <v>3.2000000000000028E-2</v>
      </c>
      <c r="I6" s="23">
        <f>L24-1</f>
        <v>3.499999999999992E-2</v>
      </c>
      <c r="J6" s="23">
        <f>M24-1</f>
        <v>2.8000000000000025E-2</v>
      </c>
      <c r="K6" s="25">
        <f>I27-1</f>
        <v>2.8999999999999915E-2</v>
      </c>
      <c r="L6" s="23">
        <f>N24-1</f>
        <v>3.6999999999999922E-2</v>
      </c>
      <c r="M6" s="23">
        <f>O24-1</f>
        <v>3.8000000000000034E-2</v>
      </c>
      <c r="N6" s="23">
        <f>P24-1</f>
        <v>4.0999999999999925E-2</v>
      </c>
      <c r="O6" s="24">
        <f>Q24-1</f>
        <v>4.0000000000000036E-2</v>
      </c>
      <c r="P6" s="26">
        <f>J27-1</f>
        <v>3.8999999999999924E-2</v>
      </c>
      <c r="Q6" s="59">
        <f>R24-1</f>
        <v>4.0000000000000036E-2</v>
      </c>
      <c r="R6" s="59">
        <f>S24-1</f>
        <v>2.8999999999999915E-2</v>
      </c>
      <c r="S6" s="59">
        <f>T24-1</f>
        <v>2.0999999999999908E-2</v>
      </c>
      <c r="T6" s="59">
        <f>U24-1</f>
        <v>1.4999999999999902E-2</v>
      </c>
      <c r="U6" s="26">
        <f>K27-1</f>
        <v>2.6000000000000023E-2</v>
      </c>
      <c r="V6" s="59">
        <f>V24-1</f>
        <v>1.4999999999999902E-2</v>
      </c>
      <c r="W6" s="59">
        <f>W24-1</f>
        <v>-8.0000000000000071E-3</v>
      </c>
      <c r="X6" s="59">
        <f>X24-1</f>
        <v>-8.0000000000000071E-3</v>
      </c>
      <c r="Y6" s="59">
        <f>Y24-1</f>
        <v>-2.0000000000000018E-3</v>
      </c>
      <c r="Z6" s="26">
        <f>L27-1</f>
        <v>-1.0000000000000009E-3</v>
      </c>
      <c r="AA6" s="59">
        <f>Z24-1</f>
        <v>1.6000000000000014E-2</v>
      </c>
      <c r="AB6" s="59">
        <f>AA24-1</f>
        <v>5.2999999999999936E-2</v>
      </c>
      <c r="AC6" s="59">
        <f>AB24-1</f>
        <v>7.4999999999999956E-2</v>
      </c>
      <c r="AD6" s="26"/>
      <c r="AE6" s="59">
        <v>3.1E-2</v>
      </c>
      <c r="AF6" s="58">
        <v>3.3000000000000002E-2</v>
      </c>
      <c r="AG6" s="58">
        <v>2.5999999999999999E-2</v>
      </c>
      <c r="AH6" s="58">
        <v>1.9E-2</v>
      </c>
    </row>
    <row r="7" spans="1:34" s="10" customFormat="1" x14ac:dyDescent="0.2">
      <c r="A7" s="61"/>
      <c r="V7" s="28"/>
      <c r="W7" s="28"/>
      <c r="X7" s="28"/>
      <c r="Y7" s="28"/>
      <c r="Z7" s="28"/>
      <c r="AA7" s="28"/>
      <c r="AB7" s="28"/>
      <c r="AC7" s="28"/>
      <c r="AD7" s="28"/>
    </row>
    <row r="8" spans="1:34" s="10" customFormat="1" x14ac:dyDescent="0.2">
      <c r="A8" s="84" t="s">
        <v>51</v>
      </c>
      <c r="B8" s="11"/>
      <c r="C8" s="11"/>
      <c r="D8" s="12"/>
      <c r="E8" s="12"/>
      <c r="F8" s="12"/>
      <c r="G8" s="12"/>
      <c r="H8" s="12"/>
      <c r="I8" s="12"/>
      <c r="J8" s="11"/>
      <c r="K8" s="11"/>
      <c r="L8" s="12"/>
      <c r="M8" s="11"/>
      <c r="N8" s="11"/>
      <c r="O8" s="11"/>
      <c r="P8" s="11"/>
      <c r="Q8" s="11"/>
      <c r="R8" s="11"/>
      <c r="S8" s="11"/>
      <c r="T8" s="11"/>
      <c r="U8" s="11"/>
      <c r="V8" s="30"/>
      <c r="W8" s="30"/>
      <c r="X8" s="30"/>
      <c r="Y8" s="30"/>
      <c r="Z8" s="30"/>
      <c r="AA8" s="30"/>
      <c r="AB8" s="30"/>
      <c r="AC8" s="30"/>
      <c r="AD8" s="30"/>
      <c r="AE8" s="11"/>
      <c r="AF8" s="11"/>
      <c r="AG8" s="11"/>
      <c r="AH8" s="11"/>
    </row>
    <row r="9" spans="1:34" ht="20.25" customHeight="1" x14ac:dyDescent="0.2">
      <c r="A9" s="88" t="s">
        <v>52</v>
      </c>
      <c r="B9" s="9" t="s">
        <v>14</v>
      </c>
      <c r="C9" s="9" t="s">
        <v>15</v>
      </c>
      <c r="D9" s="9" t="s">
        <v>16</v>
      </c>
      <c r="E9" s="9" t="s">
        <v>17</v>
      </c>
      <c r="F9" s="9" t="s">
        <v>18</v>
      </c>
      <c r="G9" s="9" t="s">
        <v>19</v>
      </c>
      <c r="H9" s="9" t="s">
        <v>20</v>
      </c>
      <c r="I9" s="9" t="s">
        <v>21</v>
      </c>
      <c r="J9" s="9" t="s">
        <v>22</v>
      </c>
      <c r="K9" s="9" t="s">
        <v>23</v>
      </c>
      <c r="L9" s="9" t="s">
        <v>24</v>
      </c>
      <c r="M9" s="9" t="s">
        <v>25</v>
      </c>
      <c r="N9" s="9" t="s">
        <v>26</v>
      </c>
      <c r="O9" s="9" t="s">
        <v>27</v>
      </c>
      <c r="P9" s="9" t="s">
        <v>28</v>
      </c>
      <c r="Q9" s="9" t="s">
        <v>29</v>
      </c>
      <c r="R9" s="47" t="s">
        <v>30</v>
      </c>
      <c r="S9" s="47" t="s">
        <v>31</v>
      </c>
      <c r="T9" s="47" t="s">
        <v>32</v>
      </c>
      <c r="U9" s="47" t="s">
        <v>98</v>
      </c>
      <c r="V9" s="47" t="s">
        <v>104</v>
      </c>
      <c r="W9" s="47" t="s">
        <v>107</v>
      </c>
      <c r="X9" s="47" t="s">
        <v>108</v>
      </c>
      <c r="Y9" s="47" t="s">
        <v>109</v>
      </c>
      <c r="Z9" s="47" t="s">
        <v>120</v>
      </c>
      <c r="AA9" s="47" t="s">
        <v>123</v>
      </c>
      <c r="AB9" s="47" t="s">
        <v>125</v>
      </c>
      <c r="AG9" s="13"/>
      <c r="AH9" s="11"/>
    </row>
    <row r="10" spans="1:34" s="10" customFormat="1" ht="15" x14ac:dyDescent="0.25">
      <c r="A10" s="89" t="s">
        <v>100</v>
      </c>
      <c r="B10" s="143">
        <v>6059636</v>
      </c>
      <c r="C10" s="143">
        <v>6151168</v>
      </c>
      <c r="D10" s="143">
        <v>6194266</v>
      </c>
      <c r="E10" s="143">
        <v>6185675</v>
      </c>
      <c r="F10" s="143">
        <v>6301950</v>
      </c>
      <c r="G10" s="143">
        <v>6240195</v>
      </c>
      <c r="H10" s="143">
        <v>6250425</v>
      </c>
      <c r="I10" s="143">
        <v>6325612</v>
      </c>
      <c r="J10" s="143">
        <v>6425819</v>
      </c>
      <c r="K10" s="143">
        <v>6478809</v>
      </c>
      <c r="L10" s="143">
        <v>6497023</v>
      </c>
      <c r="M10" s="143">
        <v>6541716</v>
      </c>
      <c r="N10" s="143">
        <v>6639741</v>
      </c>
      <c r="O10" s="143">
        <v>6727353</v>
      </c>
      <c r="P10" s="143">
        <v>6801015</v>
      </c>
      <c r="Q10" s="143">
        <v>6864363</v>
      </c>
      <c r="R10" s="143">
        <v>6937390</v>
      </c>
      <c r="S10" s="143">
        <v>6931330</v>
      </c>
      <c r="T10" s="143">
        <v>6898116</v>
      </c>
      <c r="U10" s="143">
        <v>6922552</v>
      </c>
      <c r="V10" s="143">
        <v>6844658</v>
      </c>
      <c r="W10" s="143">
        <v>6343719</v>
      </c>
      <c r="X10" s="143">
        <v>6703368</v>
      </c>
      <c r="Y10" s="143">
        <v>6798342</v>
      </c>
      <c r="Z10" s="143">
        <v>6828306</v>
      </c>
      <c r="AA10" s="143">
        <v>6998790</v>
      </c>
      <c r="AB10" s="143">
        <v>7042294</v>
      </c>
      <c r="AG10" s="13"/>
      <c r="AH10" s="11"/>
    </row>
    <row r="11" spans="1:34" s="10" customFormat="1" ht="15" x14ac:dyDescent="0.25">
      <c r="A11" s="89" t="s">
        <v>53</v>
      </c>
      <c r="B11" s="143">
        <v>6041944</v>
      </c>
      <c r="C11" s="143">
        <v>6149109</v>
      </c>
      <c r="D11" s="143">
        <v>6198340</v>
      </c>
      <c r="E11" s="143">
        <v>6189084</v>
      </c>
      <c r="F11" s="143">
        <v>6271943</v>
      </c>
      <c r="G11" s="143">
        <v>6268309</v>
      </c>
      <c r="H11" s="143">
        <v>6322689</v>
      </c>
      <c r="I11" s="143">
        <v>6469702</v>
      </c>
      <c r="J11" s="143">
        <v>6555329</v>
      </c>
      <c r="K11" s="143">
        <v>6677900</v>
      </c>
      <c r="L11" s="143">
        <v>6792495</v>
      </c>
      <c r="M11" s="143">
        <v>6886136</v>
      </c>
      <c r="N11" s="143">
        <v>7031721</v>
      </c>
      <c r="O11" s="143">
        <v>7215764</v>
      </c>
      <c r="P11" s="143">
        <v>7369856</v>
      </c>
      <c r="Q11" s="143">
        <v>7505744</v>
      </c>
      <c r="R11" s="143">
        <v>7637758</v>
      </c>
      <c r="S11" s="143">
        <v>7643150</v>
      </c>
      <c r="T11" s="143">
        <v>7634625</v>
      </c>
      <c r="U11" s="143">
        <v>7693223</v>
      </c>
      <c r="V11" s="143">
        <v>7682479</v>
      </c>
      <c r="W11" s="143">
        <v>6935946</v>
      </c>
      <c r="X11" s="143">
        <v>7319111</v>
      </c>
      <c r="Y11" s="143">
        <v>7559464</v>
      </c>
      <c r="Z11" s="143">
        <v>7807779</v>
      </c>
      <c r="AA11" s="143">
        <v>8055798</v>
      </c>
      <c r="AB11" s="143">
        <v>8245286</v>
      </c>
      <c r="AG11" s="13"/>
      <c r="AH11" s="11"/>
    </row>
    <row r="12" spans="1:34" x14ac:dyDescent="0.2">
      <c r="A12" s="90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29"/>
      <c r="W12" s="29"/>
      <c r="X12" s="29"/>
      <c r="Y12" s="29"/>
      <c r="Z12" s="29"/>
      <c r="AA12" s="29"/>
      <c r="AB12" s="29"/>
      <c r="AC12" s="29"/>
      <c r="AD12" s="29"/>
      <c r="AE12" s="13"/>
      <c r="AF12" s="48"/>
      <c r="AG12" s="13"/>
      <c r="AH12" s="11"/>
    </row>
    <row r="13" spans="1:34" x14ac:dyDescent="0.2">
      <c r="A13" s="66" t="s">
        <v>54</v>
      </c>
      <c r="B13" s="3"/>
      <c r="C13" s="3"/>
      <c r="D13" s="3"/>
      <c r="E13" s="3"/>
      <c r="F13" s="5"/>
      <c r="G13" s="9">
        <v>2015</v>
      </c>
      <c r="H13" s="9">
        <v>2016</v>
      </c>
      <c r="I13" s="9">
        <v>2017</v>
      </c>
      <c r="J13" s="9">
        <v>2018</v>
      </c>
      <c r="K13" s="9">
        <v>2019</v>
      </c>
      <c r="L13" s="9">
        <v>2020</v>
      </c>
      <c r="M13" s="13"/>
      <c r="N13" s="13"/>
      <c r="O13" s="13"/>
      <c r="P13" s="13"/>
      <c r="Q13" s="13"/>
      <c r="R13" s="13"/>
      <c r="S13" s="13"/>
      <c r="T13" s="13"/>
      <c r="U13" s="13"/>
      <c r="V13" s="29"/>
      <c r="W13" s="29"/>
      <c r="X13" s="29"/>
      <c r="Y13" s="29"/>
      <c r="Z13" s="29"/>
      <c r="AA13" s="29"/>
      <c r="AB13" s="29"/>
      <c r="AC13" s="29"/>
      <c r="AD13" s="29"/>
      <c r="AE13" s="13"/>
      <c r="AF13" s="49"/>
      <c r="AG13" s="13"/>
      <c r="AH13" s="11"/>
    </row>
    <row r="14" spans="1:34" s="10" customFormat="1" ht="15" x14ac:dyDescent="0.25">
      <c r="A14" s="89" t="s">
        <v>101</v>
      </c>
      <c r="B14" s="60"/>
      <c r="C14" s="60"/>
      <c r="D14" s="60"/>
      <c r="E14" s="60"/>
      <c r="F14" s="53"/>
      <c r="G14" s="143">
        <v>24572126</v>
      </c>
      <c r="H14" s="143">
        <v>25153898</v>
      </c>
      <c r="I14" s="143">
        <v>25987269</v>
      </c>
      <c r="J14" s="143">
        <v>27024026</v>
      </c>
      <c r="K14" s="143">
        <v>27695391</v>
      </c>
      <c r="L14" s="143">
        <v>26693215</v>
      </c>
      <c r="M14" s="13"/>
      <c r="N14" s="13"/>
      <c r="O14" s="13"/>
      <c r="P14" s="13"/>
      <c r="Q14" s="13"/>
      <c r="R14" s="13"/>
      <c r="S14" s="13"/>
      <c r="T14" s="13"/>
      <c r="U14" s="13"/>
      <c r="V14" s="29"/>
      <c r="W14" s="29"/>
      <c r="X14" s="29"/>
      <c r="Y14" s="29"/>
      <c r="Z14" s="29"/>
      <c r="AA14" s="29"/>
      <c r="AB14" s="29"/>
      <c r="AC14" s="29"/>
      <c r="AD14" s="29"/>
      <c r="AE14" s="13"/>
      <c r="AF14" s="49"/>
      <c r="AG14" s="13"/>
      <c r="AH14" s="11"/>
    </row>
    <row r="15" spans="1:34" s="10" customFormat="1" ht="15" x14ac:dyDescent="0.25">
      <c r="A15" s="89" t="s">
        <v>53</v>
      </c>
      <c r="B15" s="60"/>
      <c r="C15" s="60"/>
      <c r="D15" s="60"/>
      <c r="E15" s="60"/>
      <c r="F15" s="53"/>
      <c r="G15" s="143">
        <v>24572126</v>
      </c>
      <c r="H15" s="143">
        <v>25371324</v>
      </c>
      <c r="I15" s="143">
        <v>26984433</v>
      </c>
      <c r="J15" s="143">
        <v>29153556</v>
      </c>
      <c r="K15" s="143">
        <v>30647222</v>
      </c>
      <c r="L15" s="143">
        <v>29510975</v>
      </c>
      <c r="M15" s="13"/>
      <c r="N15" s="13"/>
      <c r="O15" s="13"/>
      <c r="P15" s="13"/>
      <c r="Q15" s="13"/>
      <c r="R15" s="13"/>
      <c r="S15" s="13"/>
      <c r="T15" s="13"/>
      <c r="U15" s="13"/>
      <c r="V15" s="29"/>
      <c r="W15" s="29"/>
      <c r="X15" s="29"/>
      <c r="Y15" s="29"/>
      <c r="Z15" s="29"/>
      <c r="AA15" s="29"/>
      <c r="AB15" s="29"/>
      <c r="AC15" s="29"/>
      <c r="AD15" s="29"/>
      <c r="AE15" s="13"/>
      <c r="AF15" s="13"/>
      <c r="AG15" s="13"/>
      <c r="AH15" s="11"/>
    </row>
    <row r="16" spans="1:34" s="10" customFormat="1" x14ac:dyDescent="0.2">
      <c r="A16" s="90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29"/>
      <c r="W16" s="29"/>
      <c r="X16" s="29"/>
      <c r="Y16" s="29"/>
      <c r="Z16" s="29"/>
      <c r="AA16" s="29"/>
      <c r="AB16" s="29"/>
      <c r="AC16" s="29"/>
      <c r="AD16" s="29"/>
      <c r="AE16" s="13"/>
      <c r="AF16" s="13"/>
      <c r="AG16" s="13"/>
      <c r="AH16" s="11"/>
    </row>
    <row r="17" spans="1:35" x14ac:dyDescent="0.2">
      <c r="A17" s="66" t="s">
        <v>55</v>
      </c>
      <c r="B17" s="9" t="s">
        <v>14</v>
      </c>
      <c r="C17" s="9" t="s">
        <v>15</v>
      </c>
      <c r="D17" s="9" t="s">
        <v>16</v>
      </c>
      <c r="E17" s="9" t="s">
        <v>17</v>
      </c>
      <c r="F17" s="9" t="s">
        <v>18</v>
      </c>
      <c r="G17" s="9" t="s">
        <v>19</v>
      </c>
      <c r="H17" s="9" t="s">
        <v>20</v>
      </c>
      <c r="I17" s="9" t="s">
        <v>21</v>
      </c>
      <c r="J17" s="9" t="s">
        <v>22</v>
      </c>
      <c r="K17" s="9" t="s">
        <v>23</v>
      </c>
      <c r="L17" s="9" t="s">
        <v>24</v>
      </c>
      <c r="M17" s="9" t="s">
        <v>25</v>
      </c>
      <c r="N17" s="9" t="s">
        <v>26</v>
      </c>
      <c r="O17" s="9" t="s">
        <v>27</v>
      </c>
      <c r="P17" s="9" t="s">
        <v>28</v>
      </c>
      <c r="Q17" s="9" t="s">
        <v>29</v>
      </c>
      <c r="R17" s="47" t="s">
        <v>30</v>
      </c>
      <c r="S17" s="47" t="s">
        <v>31</v>
      </c>
      <c r="T17" s="47" t="s">
        <v>32</v>
      </c>
      <c r="U17" s="47" t="s">
        <v>98</v>
      </c>
      <c r="V17" s="47" t="s">
        <v>104</v>
      </c>
      <c r="W17" s="47" t="s">
        <v>107</v>
      </c>
      <c r="X17" s="47" t="s">
        <v>108</v>
      </c>
      <c r="Y17" s="47" t="s">
        <v>109</v>
      </c>
      <c r="Z17" s="47" t="s">
        <v>120</v>
      </c>
      <c r="AA17" s="47" t="s">
        <v>123</v>
      </c>
      <c r="AB17" s="47" t="s">
        <v>125</v>
      </c>
      <c r="AE17" s="11"/>
      <c r="AF17" s="11"/>
      <c r="AG17" s="13"/>
      <c r="AH17" s="11"/>
    </row>
    <row r="18" spans="1:35" ht="15" x14ac:dyDescent="0.25">
      <c r="A18" s="91" t="s">
        <v>56</v>
      </c>
      <c r="B18" s="126">
        <v>20567.5</v>
      </c>
      <c r="C18" s="126">
        <v>20878.5</v>
      </c>
      <c r="D18" s="126">
        <v>20595.8</v>
      </c>
      <c r="E18" s="126">
        <v>20577.7</v>
      </c>
      <c r="F18" s="126">
        <v>20476</v>
      </c>
      <c r="G18" s="126">
        <v>20732.7</v>
      </c>
      <c r="H18" s="126">
        <v>20641.900000000001</v>
      </c>
      <c r="I18" s="126">
        <v>20885.099999999999</v>
      </c>
      <c r="J18" s="126">
        <v>21128.1</v>
      </c>
      <c r="K18" s="126">
        <v>21374.400000000001</v>
      </c>
      <c r="L18" s="126">
        <v>21237.599999999999</v>
      </c>
      <c r="M18" s="126">
        <v>21420</v>
      </c>
      <c r="N18" s="126">
        <v>21548.9</v>
      </c>
      <c r="O18" s="126">
        <v>21877.200000000001</v>
      </c>
      <c r="P18" s="126">
        <v>21850.9</v>
      </c>
      <c r="Q18" s="126">
        <v>22041.4</v>
      </c>
      <c r="R18" s="126">
        <v>22174.2</v>
      </c>
      <c r="S18" s="126">
        <v>22593.7</v>
      </c>
      <c r="T18" s="126">
        <v>22476.7</v>
      </c>
      <c r="U18" s="126">
        <v>22528.799999999999</v>
      </c>
      <c r="V18" s="126">
        <v>22604.7</v>
      </c>
      <c r="W18" s="126">
        <v>22498</v>
      </c>
      <c r="X18" s="126">
        <v>22476.799999999999</v>
      </c>
      <c r="Y18" s="126">
        <v>22390.400000000001</v>
      </c>
      <c r="Z18" s="126">
        <v>22576.799999999999</v>
      </c>
      <c r="AA18" s="126">
        <v>23021.8</v>
      </c>
      <c r="AB18" s="147">
        <v>23329.4</v>
      </c>
      <c r="AE18" s="11"/>
      <c r="AF18" s="11"/>
      <c r="AG18" s="13"/>
      <c r="AH18" s="11"/>
    </row>
    <row r="19" spans="1:35" x14ac:dyDescent="0.2">
      <c r="A19" s="90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53"/>
      <c r="M19" s="13"/>
      <c r="N19" s="13"/>
      <c r="O19" s="13"/>
      <c r="P19" s="13"/>
      <c r="Q19" s="13"/>
      <c r="R19" s="13"/>
      <c r="S19" s="13"/>
      <c r="T19" s="13"/>
      <c r="U19" s="13"/>
      <c r="V19" s="29"/>
      <c r="W19" s="29"/>
      <c r="X19" s="29"/>
      <c r="Y19" s="29"/>
      <c r="Z19" s="29"/>
      <c r="AA19" s="29"/>
      <c r="AB19" s="29"/>
      <c r="AC19" s="29"/>
      <c r="AD19" s="29"/>
      <c r="AE19" s="13"/>
      <c r="AF19" s="13"/>
      <c r="AG19" s="13"/>
      <c r="AH19" s="11"/>
    </row>
    <row r="20" spans="1:35" x14ac:dyDescent="0.2">
      <c r="A20" s="66" t="s">
        <v>57</v>
      </c>
      <c r="B20" s="3"/>
      <c r="C20" s="3"/>
      <c r="D20" s="3"/>
      <c r="E20" s="3"/>
      <c r="F20" s="5"/>
      <c r="G20" s="9">
        <v>2015</v>
      </c>
      <c r="H20" s="9">
        <v>2016</v>
      </c>
      <c r="I20" s="9">
        <v>2017</v>
      </c>
      <c r="J20" s="9">
        <v>2018</v>
      </c>
      <c r="K20" s="9">
        <v>2019</v>
      </c>
      <c r="L20" s="9">
        <v>2020</v>
      </c>
      <c r="M20" s="13"/>
      <c r="N20" s="13"/>
      <c r="O20" s="13"/>
      <c r="P20" s="13"/>
      <c r="Q20" s="13"/>
      <c r="R20" s="13"/>
      <c r="S20" s="13"/>
      <c r="T20" s="13"/>
      <c r="U20" s="13"/>
      <c r="V20" s="29"/>
      <c r="W20" s="29"/>
      <c r="X20" s="29"/>
      <c r="Y20" s="29"/>
      <c r="Z20" s="29"/>
      <c r="AA20" s="29"/>
      <c r="AB20" s="29"/>
      <c r="AC20" s="29"/>
      <c r="AD20" s="29"/>
      <c r="AE20" s="13"/>
      <c r="AF20" s="13"/>
      <c r="AG20" s="13"/>
      <c r="AH20" s="11"/>
    </row>
    <row r="21" spans="1:35" ht="34.5" customHeight="1" x14ac:dyDescent="0.2">
      <c r="A21" s="91" t="s">
        <v>58</v>
      </c>
      <c r="B21" s="11"/>
      <c r="C21" s="11"/>
      <c r="D21" s="11"/>
      <c r="E21" s="11"/>
      <c r="F21" s="155"/>
      <c r="G21" s="101">
        <v>2E-3</v>
      </c>
      <c r="H21" s="101">
        <f>SUM(F18:I18)/SUM(B18:E18)-1</f>
        <v>1.4064476304020967E-3</v>
      </c>
      <c r="I21" s="101">
        <f>SUM(J18:M18)/SUM(F18:I18)-1</f>
        <v>2.930294902925823E-2</v>
      </c>
      <c r="J21" s="101">
        <f>SUM(N18:Q18)/SUM(J18:M18)-1</f>
        <v>2.5344028482822356E-2</v>
      </c>
      <c r="K21" s="101">
        <f>SUM(R18:U18)/SUM(N18:Q18)-1</f>
        <v>2.811549455784812E-2</v>
      </c>
      <c r="L21" s="101">
        <f>SUM(V18:Y18)/SUM(R18:U18)-1</f>
        <v>2.1888443570143856E-3</v>
      </c>
      <c r="M21" s="53"/>
      <c r="N21" s="13"/>
      <c r="O21" s="13"/>
      <c r="P21" s="13"/>
      <c r="Q21" s="13"/>
      <c r="R21" s="13"/>
      <c r="S21" s="13"/>
      <c r="T21" s="13"/>
      <c r="U21" s="13"/>
      <c r="V21" s="29"/>
      <c r="W21" s="29"/>
      <c r="X21" s="29"/>
      <c r="Y21" s="29"/>
      <c r="Z21" s="29"/>
      <c r="AA21" s="29"/>
      <c r="AB21" s="29"/>
      <c r="AC21" s="29"/>
      <c r="AD21" s="29"/>
      <c r="AE21" s="13"/>
      <c r="AF21" s="96"/>
      <c r="AG21" s="96"/>
      <c r="AH21" s="96"/>
      <c r="AI21" s="93"/>
    </row>
    <row r="22" spans="1:35" x14ac:dyDescent="0.2">
      <c r="A22" s="90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29"/>
      <c r="W22" s="29"/>
      <c r="X22" s="29"/>
      <c r="Y22" s="29"/>
      <c r="Z22" s="29"/>
      <c r="AA22" s="29"/>
      <c r="AB22" s="29"/>
      <c r="AC22" s="29"/>
      <c r="AD22" s="29"/>
      <c r="AE22" s="13"/>
      <c r="AF22" s="96"/>
      <c r="AG22" s="96"/>
      <c r="AH22" s="96"/>
      <c r="AI22" s="94"/>
    </row>
    <row r="23" spans="1:35" x14ac:dyDescent="0.2">
      <c r="A23" s="66" t="s">
        <v>59</v>
      </c>
      <c r="B23" s="9" t="s">
        <v>14</v>
      </c>
      <c r="C23" s="9" t="s">
        <v>15</v>
      </c>
      <c r="D23" s="9" t="s">
        <v>16</v>
      </c>
      <c r="E23" s="9" t="s">
        <v>17</v>
      </c>
      <c r="F23" s="9" t="s">
        <v>18</v>
      </c>
      <c r="G23" s="9" t="s">
        <v>19</v>
      </c>
      <c r="H23" s="9" t="s">
        <v>20</v>
      </c>
      <c r="I23" s="9" t="s">
        <v>21</v>
      </c>
      <c r="J23" s="9" t="s">
        <v>22</v>
      </c>
      <c r="K23" s="9" t="s">
        <v>23</v>
      </c>
      <c r="L23" s="9" t="s">
        <v>24</v>
      </c>
      <c r="M23" s="9" t="s">
        <v>25</v>
      </c>
      <c r="N23" s="9" t="s">
        <v>26</v>
      </c>
      <c r="O23" s="9" t="s">
        <v>27</v>
      </c>
      <c r="P23" s="9" t="s">
        <v>28</v>
      </c>
      <c r="Q23" s="9" t="s">
        <v>29</v>
      </c>
      <c r="R23" s="47" t="s">
        <v>30</v>
      </c>
      <c r="S23" s="47" t="s">
        <v>31</v>
      </c>
      <c r="T23" s="47" t="s">
        <v>32</v>
      </c>
      <c r="U23" s="47" t="s">
        <v>98</v>
      </c>
      <c r="V23" s="47" t="s">
        <v>104</v>
      </c>
      <c r="W23" s="47" t="s">
        <v>107</v>
      </c>
      <c r="X23" s="47" t="s">
        <v>108</v>
      </c>
      <c r="Y23" s="47" t="s">
        <v>109</v>
      </c>
      <c r="Z23" s="47" t="s">
        <v>120</v>
      </c>
      <c r="AA23" s="47" t="s">
        <v>123</v>
      </c>
      <c r="AB23" s="47" t="s">
        <v>125</v>
      </c>
      <c r="AE23" s="11"/>
      <c r="AF23" s="96"/>
      <c r="AG23" s="96"/>
      <c r="AH23" s="96"/>
      <c r="AI23" s="94"/>
    </row>
    <row r="24" spans="1:35" ht="25.5" x14ac:dyDescent="0.25">
      <c r="A24" s="91" t="s">
        <v>60</v>
      </c>
      <c r="B24" s="149">
        <v>1.002</v>
      </c>
      <c r="C24" s="149">
        <v>1.006</v>
      </c>
      <c r="D24" s="149">
        <v>1.004</v>
      </c>
      <c r="E24" s="149">
        <v>0.99299999999999999</v>
      </c>
      <c r="F24" s="149">
        <v>1.0009999999999999</v>
      </c>
      <c r="G24" s="149">
        <v>1.002</v>
      </c>
      <c r="H24" s="149">
        <v>1.008</v>
      </c>
      <c r="I24" s="149">
        <v>1.022</v>
      </c>
      <c r="J24" s="149">
        <v>1.0209999999999999</v>
      </c>
      <c r="K24" s="149">
        <v>1.032</v>
      </c>
      <c r="L24" s="149">
        <v>1.0349999999999999</v>
      </c>
      <c r="M24" s="149">
        <v>1.028</v>
      </c>
      <c r="N24" s="149">
        <v>1.0369999999999999</v>
      </c>
      <c r="O24" s="149">
        <v>1.038</v>
      </c>
      <c r="P24" s="149">
        <v>1.0409999999999999</v>
      </c>
      <c r="Q24" s="149">
        <v>1.04</v>
      </c>
      <c r="R24" s="149">
        <v>1.04</v>
      </c>
      <c r="S24" s="149">
        <v>1.0289999999999999</v>
      </c>
      <c r="T24" s="149">
        <v>1.0209999999999999</v>
      </c>
      <c r="U24" s="149">
        <v>1.0149999999999999</v>
      </c>
      <c r="V24" s="149">
        <v>1.0149999999999999</v>
      </c>
      <c r="W24" s="149">
        <v>0.99199999999999999</v>
      </c>
      <c r="X24" s="149">
        <v>0.99199999999999999</v>
      </c>
      <c r="Y24" s="149">
        <v>0.998</v>
      </c>
      <c r="Z24" s="149">
        <v>1.016</v>
      </c>
      <c r="AA24" s="149">
        <v>1.0529999999999999</v>
      </c>
      <c r="AB24" s="149">
        <v>1.075</v>
      </c>
      <c r="AE24" s="11"/>
      <c r="AF24" s="96"/>
      <c r="AG24" s="96"/>
      <c r="AH24" s="96"/>
      <c r="AI24" s="95"/>
    </row>
    <row r="25" spans="1:35" x14ac:dyDescent="0.2">
      <c r="A25" s="90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29"/>
      <c r="W25" s="29"/>
      <c r="X25" s="29"/>
      <c r="Y25" s="29"/>
      <c r="Z25" s="29"/>
      <c r="AA25" s="29"/>
      <c r="AB25" s="29"/>
      <c r="AC25" s="29"/>
      <c r="AD25" s="29"/>
      <c r="AE25" s="13"/>
      <c r="AF25" s="13"/>
      <c r="AG25" s="13"/>
      <c r="AH25" s="11"/>
    </row>
    <row r="26" spans="1:35" x14ac:dyDescent="0.2">
      <c r="A26" s="66" t="s">
        <v>61</v>
      </c>
      <c r="B26" s="3"/>
      <c r="C26" s="3"/>
      <c r="D26" s="3"/>
      <c r="E26" s="3"/>
      <c r="F26" s="5"/>
      <c r="G26" s="9">
        <v>2015</v>
      </c>
      <c r="H26" s="9">
        <v>2016</v>
      </c>
      <c r="I26" s="9">
        <v>2017</v>
      </c>
      <c r="J26" s="9">
        <v>2018</v>
      </c>
      <c r="K26" s="9">
        <v>2019</v>
      </c>
      <c r="L26" s="9">
        <v>2020</v>
      </c>
      <c r="M26" s="13"/>
      <c r="N26" s="13"/>
      <c r="O26" s="13"/>
      <c r="P26" s="13"/>
      <c r="Q26" s="13"/>
      <c r="R26" s="13"/>
      <c r="S26" s="13"/>
      <c r="T26" s="13"/>
      <c r="U26" s="13"/>
      <c r="V26" s="29"/>
      <c r="W26" s="29"/>
      <c r="X26" s="29"/>
      <c r="Y26" s="29"/>
      <c r="Z26" s="29"/>
      <c r="AA26" s="29"/>
      <c r="AB26" s="29"/>
      <c r="AC26" s="29"/>
      <c r="AD26" s="29"/>
      <c r="AE26" s="13"/>
      <c r="AF26" s="13"/>
      <c r="AG26" s="13"/>
      <c r="AH26" s="11"/>
    </row>
    <row r="27" spans="1:35" ht="15" x14ac:dyDescent="0.25">
      <c r="A27" s="91" t="s">
        <v>62</v>
      </c>
      <c r="B27" s="11"/>
      <c r="C27" s="11"/>
      <c r="D27" s="11"/>
      <c r="E27" s="11"/>
      <c r="F27" s="13"/>
      <c r="G27" s="149">
        <v>1.0009999999999999</v>
      </c>
      <c r="H27" s="149">
        <v>1.0089999999999999</v>
      </c>
      <c r="I27" s="149">
        <v>1.0289999999999999</v>
      </c>
      <c r="J27" s="149">
        <v>1.0389999999999999</v>
      </c>
      <c r="K27" s="149">
        <v>1.026</v>
      </c>
      <c r="L27" s="149">
        <v>0.999</v>
      </c>
      <c r="M27" s="13"/>
      <c r="N27" s="13"/>
      <c r="O27" s="13"/>
      <c r="P27" s="13"/>
      <c r="Q27" s="13"/>
      <c r="R27" s="13"/>
      <c r="S27" s="13"/>
      <c r="T27" s="13"/>
      <c r="U27" s="13"/>
      <c r="V27" s="29"/>
      <c r="W27" s="29"/>
      <c r="X27" s="29"/>
      <c r="Y27" s="29"/>
      <c r="Z27" s="29"/>
      <c r="AA27" s="29"/>
      <c r="AB27" s="29"/>
      <c r="AC27" s="29"/>
      <c r="AD27" s="29"/>
      <c r="AE27" s="13"/>
      <c r="AF27" s="13"/>
      <c r="AG27" s="13"/>
      <c r="AH27" s="11"/>
    </row>
    <row r="28" spans="1:35" x14ac:dyDescent="0.2">
      <c r="A28" s="72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31"/>
      <c r="W28" s="31"/>
      <c r="X28" s="31"/>
      <c r="Y28" s="31"/>
      <c r="Z28" s="31"/>
      <c r="AA28" s="31"/>
      <c r="AB28" s="31"/>
      <c r="AC28" s="31"/>
      <c r="AD28" s="31"/>
      <c r="AE28" s="11"/>
      <c r="AF28" s="11"/>
      <c r="AG28" s="11"/>
      <c r="AH28" s="11"/>
    </row>
    <row r="29" spans="1:35" ht="15" hidden="1" x14ac:dyDescent="0.2">
      <c r="L29" s="6"/>
      <c r="M29" s="6"/>
      <c r="N29" s="6"/>
      <c r="O29" s="6"/>
    </row>
    <row r="30" spans="1:35" ht="15" hidden="1" x14ac:dyDescent="0.2">
      <c r="L30" s="7"/>
      <c r="M30" s="7"/>
      <c r="N30" s="7"/>
      <c r="O30" s="7"/>
    </row>
    <row r="32" spans="1:35" ht="15" hidden="1" x14ac:dyDescent="0.2">
      <c r="L32" s="6"/>
      <c r="M32" s="6"/>
      <c r="N32" s="6"/>
      <c r="O32" s="6"/>
    </row>
  </sheetData>
  <mergeCells count="13">
    <mergeCell ref="AE1:AH1"/>
    <mergeCell ref="P1:P2"/>
    <mergeCell ref="L1:O1"/>
    <mergeCell ref="A1:A2"/>
    <mergeCell ref="B1:E1"/>
    <mergeCell ref="F1:F2"/>
    <mergeCell ref="G1:J1"/>
    <mergeCell ref="K1:K2"/>
    <mergeCell ref="U1:U2"/>
    <mergeCell ref="Q1:T1"/>
    <mergeCell ref="V1:Y1"/>
    <mergeCell ref="Z1:Z2"/>
    <mergeCell ref="AA1:AD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A50"/>
  <sheetViews>
    <sheetView showGridLines="0" zoomScale="50" zoomScaleNormal="50" workbookViewId="0">
      <selection sqref="A1:G1"/>
    </sheetView>
  </sheetViews>
  <sheetFormatPr defaultColWidth="0" defaultRowHeight="14.25" customHeight="1" zeroHeight="1" x14ac:dyDescent="0.2"/>
  <cols>
    <col min="1" max="1" width="10.28515625" style="102" customWidth="1"/>
    <col min="2" max="2" width="12.140625" style="102" customWidth="1"/>
    <col min="3" max="3" width="13.42578125" style="102" customWidth="1"/>
    <col min="4" max="4" width="12" style="102" customWidth="1"/>
    <col min="5" max="5" width="11.28515625" style="102" customWidth="1"/>
    <col min="6" max="6" width="10.7109375" style="102" customWidth="1"/>
    <col min="7" max="7" width="12" style="102" customWidth="1"/>
    <col min="8" max="8" width="25.42578125" style="102" customWidth="1"/>
    <col min="9" max="10" width="8.7109375" style="102" customWidth="1"/>
    <col min="11" max="11" width="10.28515625" style="102" customWidth="1"/>
    <col min="12" max="12" width="14.28515625" style="102" customWidth="1"/>
    <col min="13" max="13" width="12.140625" style="102" customWidth="1"/>
    <col min="14" max="14" width="10.28515625" style="102" customWidth="1"/>
    <col min="15" max="15" width="8.7109375" style="102" customWidth="1"/>
    <col min="16" max="16" width="9.28515625" style="102" customWidth="1"/>
    <col min="17" max="27" width="8.7109375" style="32" customWidth="1"/>
    <col min="28" max="16384" width="8.7109375" style="32" hidden="1"/>
  </cols>
  <sheetData>
    <row r="1" spans="1:16" ht="14.1" customHeight="1" x14ac:dyDescent="0.25">
      <c r="A1" s="172" t="s">
        <v>63</v>
      </c>
      <c r="B1" s="172"/>
      <c r="C1" s="172"/>
      <c r="D1" s="172"/>
      <c r="E1" s="172"/>
      <c r="F1" s="172"/>
      <c r="G1" s="172"/>
      <c r="H1" s="32"/>
      <c r="I1" s="32"/>
      <c r="J1" s="173" t="s">
        <v>64</v>
      </c>
      <c r="K1" s="173"/>
      <c r="L1" s="173"/>
      <c r="M1" s="173"/>
      <c r="N1" s="173"/>
      <c r="O1" s="173"/>
      <c r="P1" s="173"/>
    </row>
    <row r="2" spans="1:16" ht="14.65" customHeight="1" x14ac:dyDescent="0.2">
      <c r="A2" s="174" t="s">
        <v>65</v>
      </c>
      <c r="B2" s="174"/>
      <c r="C2" s="174"/>
      <c r="D2" s="174"/>
      <c r="E2" s="174"/>
      <c r="F2" s="174"/>
      <c r="G2" s="174"/>
      <c r="H2" s="32"/>
      <c r="I2" s="32"/>
      <c r="J2" s="173"/>
      <c r="K2" s="173"/>
      <c r="L2" s="173"/>
      <c r="M2" s="173"/>
      <c r="N2" s="173"/>
      <c r="O2" s="173"/>
      <c r="P2" s="173"/>
    </row>
    <row r="3" spans="1:16" ht="14.65" customHeight="1" x14ac:dyDescent="0.25">
      <c r="A3" s="174" t="s">
        <v>66</v>
      </c>
      <c r="B3" s="174"/>
      <c r="C3" s="174"/>
      <c r="D3" s="174"/>
      <c r="E3" s="174"/>
      <c r="F3" s="174"/>
      <c r="G3" s="174"/>
      <c r="H3" s="32"/>
      <c r="I3" s="32"/>
      <c r="J3" s="173"/>
      <c r="K3" s="173"/>
      <c r="L3" s="173"/>
      <c r="M3" s="173"/>
      <c r="N3" s="173"/>
      <c r="O3" s="173"/>
      <c r="P3" s="173"/>
    </row>
    <row r="4" spans="1:16" ht="22.5" x14ac:dyDescent="0.2">
      <c r="B4" s="103" t="s">
        <v>67</v>
      </c>
      <c r="C4" s="103" t="s">
        <v>68</v>
      </c>
      <c r="D4" s="103" t="s">
        <v>69</v>
      </c>
      <c r="E4" s="103" t="s">
        <v>70</v>
      </c>
      <c r="F4" s="103" t="s">
        <v>71</v>
      </c>
      <c r="G4" s="103" t="s">
        <v>72</v>
      </c>
      <c r="K4" s="103" t="s">
        <v>8</v>
      </c>
      <c r="L4" s="103" t="s">
        <v>68</v>
      </c>
      <c r="M4" s="103" t="s">
        <v>69</v>
      </c>
      <c r="N4" s="103" t="s">
        <v>70</v>
      </c>
      <c r="O4" s="103" t="s">
        <v>71</v>
      </c>
      <c r="P4" s="103" t="s">
        <v>72</v>
      </c>
    </row>
    <row r="5" spans="1:16" ht="45" x14ac:dyDescent="0.2">
      <c r="B5" s="103" t="s">
        <v>73</v>
      </c>
      <c r="C5" s="103" t="s">
        <v>74</v>
      </c>
      <c r="D5" s="103" t="s">
        <v>75</v>
      </c>
      <c r="E5" s="103" t="s">
        <v>76</v>
      </c>
      <c r="F5" s="103" t="s">
        <v>77</v>
      </c>
      <c r="G5" s="103" t="s">
        <v>78</v>
      </c>
      <c r="J5" s="104"/>
      <c r="K5" s="103" t="s">
        <v>47</v>
      </c>
      <c r="L5" s="103" t="s">
        <v>74</v>
      </c>
      <c r="M5" s="103" t="s">
        <v>75</v>
      </c>
      <c r="N5" s="103" t="s">
        <v>76</v>
      </c>
      <c r="O5" s="103" t="s">
        <v>77</v>
      </c>
      <c r="P5" s="103" t="s">
        <v>79</v>
      </c>
    </row>
    <row r="6" spans="1:16" ht="15" x14ac:dyDescent="0.25">
      <c r="A6" s="105" t="s">
        <v>80</v>
      </c>
      <c r="B6" s="143">
        <v>5757899</v>
      </c>
      <c r="C6" s="143">
        <v>3405531</v>
      </c>
      <c r="D6" s="143">
        <v>1054750</v>
      </c>
      <c r="E6" s="143">
        <v>1522508</v>
      </c>
      <c r="F6" s="143">
        <v>3338346</v>
      </c>
      <c r="G6" s="143">
        <v>-3646011</v>
      </c>
      <c r="H6" s="106"/>
      <c r="I6" s="107">
        <v>2014</v>
      </c>
      <c r="J6" s="105" t="s">
        <v>7</v>
      </c>
      <c r="K6" s="108">
        <f t="shared" ref="K6:K17" si="0">(B13/B9-1)*100</f>
        <v>1.4636809780931959</v>
      </c>
      <c r="L6" s="108">
        <f t="shared" ref="L6:L31" si="1">(C13-C9)/B9*100</f>
        <v>0.51506933279333078</v>
      </c>
      <c r="M6" s="108">
        <f t="shared" ref="M6:M31" si="2">(D13-D9)/B9*100</f>
        <v>0.63349501698153976</v>
      </c>
      <c r="N6" s="108">
        <f t="shared" ref="N6:N28" si="3">(E13-E9)/B9*100</f>
        <v>-0.90999715955036642</v>
      </c>
      <c r="O6" s="108">
        <f t="shared" ref="O6:O31" si="4">(F13-F9)/B9*100</f>
        <v>3.9078776948596019</v>
      </c>
      <c r="P6" s="108">
        <f t="shared" ref="P6:P28" si="5">(G13-G9)/B9*100</f>
        <v>-3.0308888704659833</v>
      </c>
    </row>
    <row r="7" spans="1:16" ht="15" x14ac:dyDescent="0.25">
      <c r="A7" s="105" t="s">
        <v>81</v>
      </c>
      <c r="B7" s="143">
        <v>5755844</v>
      </c>
      <c r="C7" s="143">
        <v>3520742</v>
      </c>
      <c r="D7" s="143">
        <v>1059008</v>
      </c>
      <c r="E7" s="143">
        <v>1372361</v>
      </c>
      <c r="F7" s="143">
        <v>3345868</v>
      </c>
      <c r="G7" s="143">
        <v>-3612472</v>
      </c>
      <c r="H7" s="106"/>
      <c r="I7" s="107">
        <v>2015</v>
      </c>
      <c r="J7" s="105" t="s">
        <v>4</v>
      </c>
      <c r="K7" s="108">
        <f t="shared" si="0"/>
        <v>3.0413652610708164</v>
      </c>
      <c r="L7" s="108">
        <f t="shared" si="1"/>
        <v>1.3067314199817031</v>
      </c>
      <c r="M7" s="108">
        <f t="shared" si="2"/>
        <v>0.59466601369206118</v>
      </c>
      <c r="N7" s="108">
        <f t="shared" si="3"/>
        <v>-0.66911192052754909</v>
      </c>
      <c r="O7" s="108">
        <f t="shared" si="4"/>
        <v>2.0728202721407705</v>
      </c>
      <c r="P7" s="108">
        <f t="shared" si="5"/>
        <v>-9.8286281751740409E-3</v>
      </c>
    </row>
    <row r="8" spans="1:16" ht="15" x14ac:dyDescent="0.25">
      <c r="A8" s="105" t="s">
        <v>82</v>
      </c>
      <c r="B8" s="143">
        <v>5833696</v>
      </c>
      <c r="C8" s="143">
        <v>3532782</v>
      </c>
      <c r="D8" s="143">
        <v>1067232</v>
      </c>
      <c r="E8" s="143">
        <v>1403343</v>
      </c>
      <c r="F8" s="143">
        <v>3402471</v>
      </c>
      <c r="G8" s="143">
        <v>-3664374</v>
      </c>
      <c r="H8" s="106"/>
      <c r="I8" s="107"/>
      <c r="J8" s="105" t="s">
        <v>5</v>
      </c>
      <c r="K8" s="108">
        <f t="shared" si="0"/>
        <v>3.9944546822431537</v>
      </c>
      <c r="L8" s="108">
        <f t="shared" si="1"/>
        <v>0.95308458300224863</v>
      </c>
      <c r="M8" s="108">
        <f t="shared" si="2"/>
        <v>0.5458756699183418</v>
      </c>
      <c r="N8" s="108">
        <f t="shared" si="3"/>
        <v>1.9918341814739049</v>
      </c>
      <c r="O8" s="108">
        <f t="shared" si="4"/>
        <v>1.3747823293715871</v>
      </c>
      <c r="P8" s="108">
        <f t="shared" si="5"/>
        <v>-0.72880353006813303</v>
      </c>
    </row>
    <row r="9" spans="1:16" ht="15" x14ac:dyDescent="0.25">
      <c r="A9" s="105" t="s">
        <v>83</v>
      </c>
      <c r="B9" s="143">
        <v>5886392</v>
      </c>
      <c r="C9" s="143">
        <v>3485664</v>
      </c>
      <c r="D9" s="143">
        <v>1074296</v>
      </c>
      <c r="E9" s="143">
        <v>1441204</v>
      </c>
      <c r="F9" s="143">
        <v>3450867</v>
      </c>
      <c r="G9" s="143">
        <v>-3643305</v>
      </c>
      <c r="H9" s="106"/>
      <c r="I9" s="107"/>
      <c r="J9" s="105" t="s">
        <v>6</v>
      </c>
      <c r="K9" s="108">
        <f t="shared" si="0"/>
        <v>4.2967260922567085</v>
      </c>
      <c r="L9" s="108">
        <f t="shared" si="1"/>
        <v>2.0172989755989144</v>
      </c>
      <c r="M9" s="108">
        <f t="shared" si="2"/>
        <v>0.49479043892320018</v>
      </c>
      <c r="N9" s="108">
        <f t="shared" si="3"/>
        <v>2.0993150454279115</v>
      </c>
      <c r="O9" s="108">
        <f t="shared" si="4"/>
        <v>2.7118173185072436</v>
      </c>
      <c r="P9" s="108">
        <f t="shared" si="5"/>
        <v>-3.0797362554469716</v>
      </c>
    </row>
    <row r="10" spans="1:16" ht="15" x14ac:dyDescent="0.25">
      <c r="A10" s="105" t="s">
        <v>84</v>
      </c>
      <c r="B10" s="143">
        <v>5880780</v>
      </c>
      <c r="C10" s="143">
        <v>3472235</v>
      </c>
      <c r="D10" s="143">
        <v>1084587</v>
      </c>
      <c r="E10" s="143">
        <v>1428483</v>
      </c>
      <c r="F10" s="143">
        <v>3565332</v>
      </c>
      <c r="G10" s="143">
        <v>-3745584</v>
      </c>
      <c r="H10" s="106"/>
      <c r="I10" s="107"/>
      <c r="J10" s="105" t="s">
        <v>7</v>
      </c>
      <c r="K10" s="108">
        <f t="shared" si="0"/>
        <v>3.568408803609846</v>
      </c>
      <c r="L10" s="108">
        <f t="shared" si="1"/>
        <v>1.043473893060753</v>
      </c>
      <c r="M10" s="108">
        <f t="shared" si="2"/>
        <v>0.3662924546466752</v>
      </c>
      <c r="N10" s="108">
        <f t="shared" si="3"/>
        <v>1.9513105792333256</v>
      </c>
      <c r="O10" s="108">
        <f t="shared" si="4"/>
        <v>1.1412043432034893</v>
      </c>
      <c r="P10" s="108">
        <f t="shared" si="5"/>
        <v>-0.42596545863994445</v>
      </c>
    </row>
    <row r="11" spans="1:16" ht="15" x14ac:dyDescent="0.25">
      <c r="A11" s="105" t="s">
        <v>85</v>
      </c>
      <c r="B11" s="143">
        <v>5914900</v>
      </c>
      <c r="C11" s="143">
        <v>3526678</v>
      </c>
      <c r="D11" s="143">
        <v>1093772</v>
      </c>
      <c r="E11" s="143">
        <v>1335653</v>
      </c>
      <c r="F11" s="143">
        <v>3553085</v>
      </c>
      <c r="G11" s="143">
        <v>-3724718</v>
      </c>
      <c r="H11" s="106"/>
      <c r="I11" s="107">
        <v>2016</v>
      </c>
      <c r="J11" s="105" t="s">
        <v>4</v>
      </c>
      <c r="K11" s="108">
        <f t="shared" si="0"/>
        <v>3.9988210512974742</v>
      </c>
      <c r="L11" s="108">
        <f t="shared" si="1"/>
        <v>2.4623921304844054</v>
      </c>
      <c r="M11" s="108">
        <f t="shared" si="2"/>
        <v>0.32275866075123988</v>
      </c>
      <c r="N11" s="108">
        <f t="shared" si="3"/>
        <v>1.1782390889485772</v>
      </c>
      <c r="O11" s="108">
        <f t="shared" si="4"/>
        <v>1.4346571312204233</v>
      </c>
      <c r="P11" s="108">
        <f t="shared" si="5"/>
        <v>-2.2219981530243729</v>
      </c>
    </row>
    <row r="12" spans="1:16" ht="15" x14ac:dyDescent="0.25">
      <c r="A12" s="105" t="s">
        <v>86</v>
      </c>
      <c r="B12" s="143">
        <v>5939080</v>
      </c>
      <c r="C12" s="143">
        <v>3511733</v>
      </c>
      <c r="D12" s="143">
        <v>1101669</v>
      </c>
      <c r="E12" s="143">
        <v>1339074</v>
      </c>
      <c r="F12" s="143">
        <v>3584897</v>
      </c>
      <c r="G12" s="143">
        <v>-3694047</v>
      </c>
      <c r="H12" s="106"/>
      <c r="I12" s="107"/>
      <c r="J12" s="105" t="s">
        <v>5</v>
      </c>
      <c r="K12" s="108">
        <f t="shared" si="0"/>
        <v>1.4473186230647528</v>
      </c>
      <c r="L12" s="108">
        <f t="shared" si="1"/>
        <v>2.1539161343016482</v>
      </c>
      <c r="M12" s="108">
        <f t="shared" si="2"/>
        <v>0.31397289100216413</v>
      </c>
      <c r="N12" s="108">
        <f t="shared" si="3"/>
        <v>-5.3209406733810555E-2</v>
      </c>
      <c r="O12" s="108">
        <f t="shared" si="4"/>
        <v>3.5256231011736308</v>
      </c>
      <c r="P12" s="108">
        <f t="shared" si="5"/>
        <v>-3.2873919229648747</v>
      </c>
    </row>
    <row r="13" spans="1:16" ht="15" x14ac:dyDescent="0.25">
      <c r="A13" s="105" t="s">
        <v>87</v>
      </c>
      <c r="B13" s="143">
        <v>5972550</v>
      </c>
      <c r="C13" s="143">
        <v>3515983</v>
      </c>
      <c r="D13" s="143">
        <v>1111586</v>
      </c>
      <c r="E13" s="143">
        <v>1387638</v>
      </c>
      <c r="F13" s="143">
        <v>3680900</v>
      </c>
      <c r="G13" s="143">
        <v>-3821715</v>
      </c>
      <c r="H13" s="106"/>
      <c r="I13" s="107"/>
      <c r="J13" s="105" t="s">
        <v>6</v>
      </c>
      <c r="K13" s="108">
        <f t="shared" si="0"/>
        <v>0.90662880799758927</v>
      </c>
      <c r="L13" s="108">
        <f t="shared" si="1"/>
        <v>0.88586767181131709</v>
      </c>
      <c r="M13" s="108">
        <f t="shared" si="2"/>
        <v>0.3802387562949347</v>
      </c>
      <c r="N13" s="108">
        <f t="shared" si="3"/>
        <v>-2.4576600359106306</v>
      </c>
      <c r="O13" s="108">
        <f t="shared" si="4"/>
        <v>2.4374800823858709</v>
      </c>
      <c r="P13" s="108">
        <f t="shared" si="5"/>
        <v>-0.20097619314378815</v>
      </c>
    </row>
    <row r="14" spans="1:16" ht="15" x14ac:dyDescent="0.25">
      <c r="A14" s="105" t="s">
        <v>14</v>
      </c>
      <c r="B14" s="143">
        <v>6059636</v>
      </c>
      <c r="C14" s="143">
        <v>3549081</v>
      </c>
      <c r="D14" s="143">
        <v>1119558</v>
      </c>
      <c r="E14" s="143">
        <v>1389134</v>
      </c>
      <c r="F14" s="143">
        <v>3687230</v>
      </c>
      <c r="G14" s="143">
        <v>-3746162</v>
      </c>
      <c r="H14" s="106"/>
      <c r="I14" s="107"/>
      <c r="J14" s="105" t="s">
        <v>7</v>
      </c>
      <c r="K14" s="108">
        <f t="shared" si="0"/>
        <v>2.2622753377763871</v>
      </c>
      <c r="L14" s="108">
        <f t="shared" si="1"/>
        <v>2.2338063347977384</v>
      </c>
      <c r="M14" s="108">
        <f t="shared" si="2"/>
        <v>0.53686946048733564</v>
      </c>
      <c r="N14" s="108">
        <f t="shared" si="3"/>
        <v>0.63690704733113201</v>
      </c>
      <c r="O14" s="108">
        <f t="shared" si="4"/>
        <v>2.0820201513981904</v>
      </c>
      <c r="P14" s="108">
        <f t="shared" si="5"/>
        <v>-3.3445339433449059</v>
      </c>
    </row>
    <row r="15" spans="1:16" ht="15" x14ac:dyDescent="0.25">
      <c r="A15" s="105" t="s">
        <v>15</v>
      </c>
      <c r="B15" s="143">
        <v>6151168</v>
      </c>
      <c r="C15" s="143">
        <v>3583052</v>
      </c>
      <c r="D15" s="143">
        <v>1126060</v>
      </c>
      <c r="E15" s="143">
        <v>1453468</v>
      </c>
      <c r="F15" s="143">
        <v>3634402</v>
      </c>
      <c r="G15" s="143">
        <v>-3767826</v>
      </c>
      <c r="H15" s="106"/>
      <c r="I15" s="107">
        <v>2017</v>
      </c>
      <c r="J15" s="105" t="s">
        <v>4</v>
      </c>
      <c r="K15" s="108">
        <f t="shared" si="0"/>
        <v>1.965566213632286</v>
      </c>
      <c r="L15" s="108">
        <f t="shared" si="1"/>
        <v>1.2078959687080983</v>
      </c>
      <c r="M15" s="108">
        <f t="shared" si="2"/>
        <v>0.59935416815430143</v>
      </c>
      <c r="N15" s="108">
        <f t="shared" si="3"/>
        <v>1.2035639762295798</v>
      </c>
      <c r="O15" s="108">
        <f t="shared" si="4"/>
        <v>4.4879283396409049</v>
      </c>
      <c r="P15" s="108">
        <f t="shared" si="5"/>
        <v>-4.3552233832385214</v>
      </c>
    </row>
    <row r="16" spans="1:16" ht="15" x14ac:dyDescent="0.25">
      <c r="A16" s="105" t="s">
        <v>16</v>
      </c>
      <c r="B16" s="143">
        <v>6194266</v>
      </c>
      <c r="C16" s="143">
        <v>3631542</v>
      </c>
      <c r="D16" s="143">
        <v>1131055</v>
      </c>
      <c r="E16" s="143">
        <v>1463754</v>
      </c>
      <c r="F16" s="143">
        <v>3745954</v>
      </c>
      <c r="G16" s="143">
        <v>-3876955</v>
      </c>
      <c r="H16" s="106"/>
      <c r="J16" s="105" t="s">
        <v>5</v>
      </c>
      <c r="K16" s="108">
        <f t="shared" si="0"/>
        <v>3.8238228132293939</v>
      </c>
      <c r="L16" s="108">
        <f t="shared" si="1"/>
        <v>0.70049093017125263</v>
      </c>
      <c r="M16" s="108">
        <f t="shared" si="2"/>
        <v>0.67826406065836087</v>
      </c>
      <c r="N16" s="108">
        <f t="shared" si="3"/>
        <v>3.0701764928820334</v>
      </c>
      <c r="O16" s="108">
        <f t="shared" si="4"/>
        <v>2.7887750302674834</v>
      </c>
      <c r="P16" s="108">
        <f t="shared" si="5"/>
        <v>-4.3548799356430372</v>
      </c>
    </row>
    <row r="17" spans="1:16" ht="15" x14ac:dyDescent="0.25">
      <c r="A17" s="105" t="s">
        <v>17</v>
      </c>
      <c r="B17" s="143">
        <v>6185675</v>
      </c>
      <c r="C17" s="143">
        <v>3578305</v>
      </c>
      <c r="D17" s="143">
        <v>1133463</v>
      </c>
      <c r="E17" s="143">
        <v>1504181</v>
      </c>
      <c r="F17" s="143">
        <v>3749059</v>
      </c>
      <c r="G17" s="143">
        <v>-3847156</v>
      </c>
      <c r="H17" s="106"/>
      <c r="J17" s="105" t="s">
        <v>6</v>
      </c>
      <c r="K17" s="108">
        <f t="shared" si="0"/>
        <v>3.9452997196190553</v>
      </c>
      <c r="L17" s="108">
        <f t="shared" si="1"/>
        <v>2.0501805877200354</v>
      </c>
      <c r="M17" s="108">
        <f t="shared" si="2"/>
        <v>0.6520356615750128</v>
      </c>
      <c r="N17" s="108">
        <f t="shared" si="3"/>
        <v>5.9634664842790688</v>
      </c>
      <c r="O17" s="108">
        <f t="shared" si="4"/>
        <v>2.6929368802921401</v>
      </c>
      <c r="P17" s="108">
        <f t="shared" si="5"/>
        <v>-7.4640044476975556</v>
      </c>
    </row>
    <row r="18" spans="1:16" ht="15" x14ac:dyDescent="0.25">
      <c r="A18" s="105" t="s">
        <v>18</v>
      </c>
      <c r="B18" s="143">
        <v>6301950</v>
      </c>
      <c r="C18" s="143">
        <v>3698293</v>
      </c>
      <c r="D18" s="143">
        <v>1139116</v>
      </c>
      <c r="E18" s="143">
        <v>1460531</v>
      </c>
      <c r="F18" s="143">
        <v>3774165</v>
      </c>
      <c r="G18" s="143">
        <v>-3880807</v>
      </c>
      <c r="H18" s="106"/>
      <c r="J18" s="105" t="s">
        <v>7</v>
      </c>
      <c r="K18" s="108">
        <f t="shared" ref="K18:K31" si="6">(B25/B21-1)*100</f>
        <v>3.4163334709748305</v>
      </c>
      <c r="L18" s="108">
        <f t="shared" si="1"/>
        <v>2.6085064970788596</v>
      </c>
      <c r="M18" s="108">
        <f t="shared" si="2"/>
        <v>0.53567939355116945</v>
      </c>
      <c r="N18" s="108">
        <f t="shared" si="3"/>
        <v>-0.85474733511951095</v>
      </c>
      <c r="O18" s="108">
        <f t="shared" si="4"/>
        <v>5.5736899449412958</v>
      </c>
      <c r="P18" s="108">
        <f t="shared" si="5"/>
        <v>-4.8869421646474684</v>
      </c>
    </row>
    <row r="19" spans="1:16" ht="15" x14ac:dyDescent="0.25">
      <c r="A19" s="105" t="s">
        <v>19</v>
      </c>
      <c r="B19" s="143">
        <v>6240195</v>
      </c>
      <c r="C19" s="143">
        <v>3715543</v>
      </c>
      <c r="D19" s="143">
        <v>1145373</v>
      </c>
      <c r="E19" s="143">
        <v>1450195</v>
      </c>
      <c r="F19" s="143">
        <v>3851269</v>
      </c>
      <c r="G19" s="143">
        <v>-3970039</v>
      </c>
      <c r="H19" s="106"/>
      <c r="I19" s="107">
        <v>2018</v>
      </c>
      <c r="J19" s="105" t="s">
        <v>4</v>
      </c>
      <c r="K19" s="108">
        <f t="shared" si="6"/>
        <v>3.3291009286131379</v>
      </c>
      <c r="L19" s="108">
        <f t="shared" si="1"/>
        <v>1.8165933400862988</v>
      </c>
      <c r="M19" s="108">
        <f t="shared" si="2"/>
        <v>0.42740077179266955</v>
      </c>
      <c r="N19" s="108">
        <f t="shared" si="3"/>
        <v>3.1671604818000629</v>
      </c>
      <c r="O19" s="108">
        <f t="shared" si="4"/>
        <v>1.7085915429612943</v>
      </c>
      <c r="P19" s="108">
        <f t="shared" si="5"/>
        <v>-4.8265598517480806</v>
      </c>
    </row>
    <row r="20" spans="1:16" ht="15" x14ac:dyDescent="0.25">
      <c r="A20" s="105" t="s">
        <v>20</v>
      </c>
      <c r="B20" s="143">
        <v>6250425</v>
      </c>
      <c r="C20" s="143">
        <v>3686415</v>
      </c>
      <c r="D20" s="143">
        <v>1154608</v>
      </c>
      <c r="E20" s="143">
        <v>1311520</v>
      </c>
      <c r="F20" s="143">
        <v>3896938</v>
      </c>
      <c r="G20" s="143">
        <v>-3889404</v>
      </c>
      <c r="H20" s="106"/>
      <c r="I20" s="107"/>
      <c r="J20" s="105" t="s">
        <v>5</v>
      </c>
      <c r="K20" s="108">
        <f t="shared" si="6"/>
        <v>3.836260646053935</v>
      </c>
      <c r="L20" s="108">
        <f t="shared" si="1"/>
        <v>2.2767610528416564</v>
      </c>
      <c r="M20" s="108">
        <f t="shared" si="2"/>
        <v>0.32992174950673803</v>
      </c>
      <c r="N20" s="108">
        <f t="shared" si="3"/>
        <v>-0.62704426075842024</v>
      </c>
      <c r="O20" s="108">
        <f t="shared" si="4"/>
        <v>6.4232947753205867</v>
      </c>
      <c r="P20" s="108">
        <f t="shared" si="5"/>
        <v>-3.7727304509208408</v>
      </c>
    </row>
    <row r="21" spans="1:16" ht="15" x14ac:dyDescent="0.25">
      <c r="A21" s="105" t="s">
        <v>21</v>
      </c>
      <c r="B21" s="143">
        <v>6325612</v>
      </c>
      <c r="C21" s="143">
        <v>3716481</v>
      </c>
      <c r="D21" s="143">
        <v>1166672</v>
      </c>
      <c r="E21" s="143">
        <v>1543578</v>
      </c>
      <c r="F21" s="143">
        <v>3877846</v>
      </c>
      <c r="G21" s="143">
        <v>-4054038</v>
      </c>
      <c r="H21" s="106"/>
      <c r="J21" s="105" t="s">
        <v>6</v>
      </c>
      <c r="K21" s="108">
        <f t="shared" si="6"/>
        <v>4.6789429558737883</v>
      </c>
      <c r="L21" s="108">
        <f t="shared" si="1"/>
        <v>1.5058743058166795</v>
      </c>
      <c r="M21" s="108">
        <f t="shared" si="2"/>
        <v>0.31632949429300161</v>
      </c>
      <c r="N21" s="108">
        <f t="shared" si="3"/>
        <v>4.5396329980669607</v>
      </c>
      <c r="O21" s="108">
        <f t="shared" si="4"/>
        <v>2.1859242302205177</v>
      </c>
      <c r="P21" s="108">
        <f t="shared" si="5"/>
        <v>-4.1836084003396632</v>
      </c>
    </row>
    <row r="22" spans="1:16" ht="15" x14ac:dyDescent="0.25">
      <c r="A22" s="105" t="s">
        <v>22</v>
      </c>
      <c r="B22" s="143">
        <v>6425819</v>
      </c>
      <c r="C22" s="143">
        <v>3774414</v>
      </c>
      <c r="D22" s="143">
        <v>1176887</v>
      </c>
      <c r="E22" s="143">
        <v>1536379</v>
      </c>
      <c r="F22" s="143">
        <v>4056992</v>
      </c>
      <c r="G22" s="143">
        <v>-4155271</v>
      </c>
      <c r="H22" s="106"/>
      <c r="J22" s="105" t="s">
        <v>7</v>
      </c>
      <c r="K22" s="108">
        <f t="shared" si="6"/>
        <v>4.932146244196467</v>
      </c>
      <c r="L22" s="108">
        <f t="shared" si="1"/>
        <v>1.3524585903759809</v>
      </c>
      <c r="M22" s="108">
        <f t="shared" si="2"/>
        <v>0.38645823206021174</v>
      </c>
      <c r="N22" s="108">
        <f t="shared" si="3"/>
        <v>6.7282498965103343</v>
      </c>
      <c r="O22" s="108">
        <f t="shared" si="4"/>
        <v>0.9185510346214969</v>
      </c>
      <c r="P22" s="108">
        <f t="shared" si="5"/>
        <v>-4.3050630751931145</v>
      </c>
    </row>
    <row r="23" spans="1:16" ht="15" x14ac:dyDescent="0.25">
      <c r="A23" s="105" t="s">
        <v>23</v>
      </c>
      <c r="B23" s="143">
        <v>6478809</v>
      </c>
      <c r="C23" s="143">
        <v>3759255</v>
      </c>
      <c r="D23" s="143">
        <v>1187698</v>
      </c>
      <c r="E23" s="143">
        <v>1641780</v>
      </c>
      <c r="F23" s="143">
        <v>4025294</v>
      </c>
      <c r="G23" s="143">
        <v>-4241792</v>
      </c>
      <c r="H23" s="106"/>
      <c r="I23" s="107">
        <v>2019</v>
      </c>
      <c r="J23" s="50" t="s">
        <v>4</v>
      </c>
      <c r="K23" s="108">
        <f t="shared" si="6"/>
        <v>4.4828405204359711</v>
      </c>
      <c r="L23" s="108">
        <f t="shared" si="1"/>
        <v>0.78197327275265716</v>
      </c>
      <c r="M23" s="108">
        <f t="shared" si="2"/>
        <v>0.49914597572405306</v>
      </c>
      <c r="N23" s="108">
        <f t="shared" si="3"/>
        <v>3.2067817103106884</v>
      </c>
      <c r="O23" s="108">
        <f t="shared" si="4"/>
        <v>2.6352985756522731</v>
      </c>
      <c r="P23" s="108">
        <f t="shared" si="5"/>
        <v>-2.5548436301958164</v>
      </c>
    </row>
    <row r="24" spans="1:16" ht="15" x14ac:dyDescent="0.25">
      <c r="A24" s="105" t="s">
        <v>24</v>
      </c>
      <c r="B24" s="143">
        <v>6497023</v>
      </c>
      <c r="C24" s="143">
        <v>3814560</v>
      </c>
      <c r="D24" s="143">
        <v>1195363</v>
      </c>
      <c r="E24" s="143">
        <v>1684262</v>
      </c>
      <c r="F24" s="143">
        <v>4065258</v>
      </c>
      <c r="G24" s="143">
        <v>-4355936</v>
      </c>
      <c r="H24" s="106"/>
      <c r="J24" s="109" t="s">
        <v>5</v>
      </c>
      <c r="K24" s="110">
        <f t="shared" si="6"/>
        <v>3.0320543607567529</v>
      </c>
      <c r="L24" s="110">
        <f t="shared" si="1"/>
        <v>0.71979276247284785</v>
      </c>
      <c r="M24" s="110">
        <f t="shared" si="2"/>
        <v>0.59183753253322668</v>
      </c>
      <c r="N24" s="110">
        <f t="shared" si="3"/>
        <v>5.4853818433490851</v>
      </c>
      <c r="O24" s="110">
        <f t="shared" si="4"/>
        <v>-1.3831591712223217</v>
      </c>
      <c r="P24" s="110">
        <f t="shared" si="5"/>
        <v>-2.799317948679072</v>
      </c>
    </row>
    <row r="25" spans="1:16" ht="15" x14ac:dyDescent="0.25">
      <c r="A25" s="105" t="s">
        <v>25</v>
      </c>
      <c r="B25" s="143">
        <v>6541716</v>
      </c>
      <c r="C25" s="143">
        <v>3881485</v>
      </c>
      <c r="D25" s="143">
        <v>1200557</v>
      </c>
      <c r="E25" s="143">
        <v>1489510</v>
      </c>
      <c r="F25" s="143">
        <v>4230416</v>
      </c>
      <c r="G25" s="143">
        <v>-4363167</v>
      </c>
      <c r="H25" s="106"/>
      <c r="J25" s="105" t="s">
        <v>6</v>
      </c>
      <c r="K25" s="110">
        <f t="shared" si="6"/>
        <v>1.4277427707481971</v>
      </c>
      <c r="L25" s="110">
        <f t="shared" si="1"/>
        <v>9.4956414593998104E-2</v>
      </c>
      <c r="M25" s="110">
        <f t="shared" si="2"/>
        <v>0.62436268704009623</v>
      </c>
      <c r="N25" s="110">
        <f t="shared" si="3"/>
        <v>0.13120100455593761</v>
      </c>
      <c r="O25" s="110">
        <f t="shared" si="4"/>
        <v>3.8243556292700425</v>
      </c>
      <c r="P25" s="110">
        <f t="shared" si="5"/>
        <v>-1.943871613281253</v>
      </c>
    </row>
    <row r="26" spans="1:16" ht="15" x14ac:dyDescent="0.25">
      <c r="A26" s="105" t="s">
        <v>26</v>
      </c>
      <c r="B26" s="143">
        <v>6639741</v>
      </c>
      <c r="C26" s="143">
        <v>3891145</v>
      </c>
      <c r="D26" s="143">
        <v>1204351</v>
      </c>
      <c r="E26" s="143">
        <v>1739895</v>
      </c>
      <c r="F26" s="143">
        <v>4166783</v>
      </c>
      <c r="G26" s="143">
        <v>-4465417</v>
      </c>
      <c r="H26" s="111"/>
      <c r="I26" s="107"/>
      <c r="J26" s="105" t="s">
        <v>7</v>
      </c>
      <c r="K26" s="110">
        <f t="shared" si="6"/>
        <v>0.84769701136142572</v>
      </c>
      <c r="L26" s="110">
        <f t="shared" si="1"/>
        <v>-1.0515323854522263</v>
      </c>
      <c r="M26" s="110">
        <f t="shared" si="2"/>
        <v>0.58188939017356744</v>
      </c>
      <c r="N26" s="110">
        <f t="shared" si="3"/>
        <v>2.36824596834404</v>
      </c>
      <c r="O26" s="110">
        <f t="shared" si="4"/>
        <v>0.18728613274094041</v>
      </c>
      <c r="P26" s="110">
        <f t="shared" si="5"/>
        <v>-1.1116836332810487</v>
      </c>
    </row>
    <row r="27" spans="1:16" ht="15" x14ac:dyDescent="0.25">
      <c r="A27" s="105" t="s">
        <v>27</v>
      </c>
      <c r="B27" s="143">
        <v>6727353</v>
      </c>
      <c r="C27" s="143">
        <v>3906762</v>
      </c>
      <c r="D27" s="143">
        <v>1209073</v>
      </c>
      <c r="E27" s="143">
        <v>1601155</v>
      </c>
      <c r="F27" s="143">
        <v>4441447</v>
      </c>
      <c r="G27" s="143">
        <v>-4486220</v>
      </c>
      <c r="H27" s="111"/>
      <c r="I27" s="107">
        <v>2020</v>
      </c>
      <c r="J27" s="50" t="s">
        <v>4</v>
      </c>
      <c r="K27" s="110">
        <f t="shared" si="6"/>
        <v>-1.336698671978942</v>
      </c>
      <c r="L27" s="110">
        <f t="shared" si="1"/>
        <v>0.73364766864771913</v>
      </c>
      <c r="M27" s="110">
        <f t="shared" si="2"/>
        <v>0.50834679901230861</v>
      </c>
      <c r="N27" s="110">
        <f t="shared" si="3"/>
        <v>-1.3009215281251307</v>
      </c>
      <c r="O27" s="110">
        <f t="shared" si="4"/>
        <v>1.49582191573488</v>
      </c>
      <c r="P27" s="110">
        <f t="shared" si="5"/>
        <v>-2.7808008487341782</v>
      </c>
    </row>
    <row r="28" spans="1:16" ht="15" x14ac:dyDescent="0.25">
      <c r="A28" s="105" t="s">
        <v>28</v>
      </c>
      <c r="B28" s="143">
        <v>6801015</v>
      </c>
      <c r="C28" s="143">
        <v>3912397</v>
      </c>
      <c r="D28" s="143">
        <v>1215915</v>
      </c>
      <c r="E28" s="143">
        <v>1979203</v>
      </c>
      <c r="F28" s="143">
        <v>4207278</v>
      </c>
      <c r="G28" s="143">
        <v>-4627746</v>
      </c>
      <c r="H28" s="111"/>
      <c r="I28" s="107"/>
      <c r="J28" s="109" t="s">
        <v>5</v>
      </c>
      <c r="K28" s="110">
        <f t="shared" si="6"/>
        <v>-8.4776081935213021</v>
      </c>
      <c r="L28" s="110">
        <f t="shared" si="1"/>
        <v>-10.528181460123815</v>
      </c>
      <c r="M28" s="110">
        <f t="shared" si="2"/>
        <v>0.43356758371048559</v>
      </c>
      <c r="N28" s="110">
        <f t="shared" si="3"/>
        <v>-0.35304912621387236</v>
      </c>
      <c r="O28" s="110">
        <f t="shared" si="4"/>
        <v>-7.7340856660987143</v>
      </c>
      <c r="P28" s="110">
        <f t="shared" si="5"/>
        <v>10.531889262233944</v>
      </c>
    </row>
    <row r="29" spans="1:16" ht="15" x14ac:dyDescent="0.25">
      <c r="A29" s="105" t="s">
        <v>29</v>
      </c>
      <c r="B29" s="143">
        <v>6864363</v>
      </c>
      <c r="C29" s="143">
        <v>3969959</v>
      </c>
      <c r="D29" s="143">
        <v>1225838</v>
      </c>
      <c r="E29" s="143">
        <v>1929653</v>
      </c>
      <c r="F29" s="143">
        <v>4290505</v>
      </c>
      <c r="G29" s="143">
        <v>-4644792</v>
      </c>
      <c r="H29" s="111"/>
      <c r="I29" s="107"/>
      <c r="J29" s="50" t="s">
        <v>6</v>
      </c>
      <c r="K29" s="110">
        <f t="shared" si="6"/>
        <v>-2.8232056404966177</v>
      </c>
      <c r="L29" s="110">
        <f t="shared" si="1"/>
        <v>-2.7229173878780815</v>
      </c>
      <c r="M29" s="110">
        <f t="shared" si="2"/>
        <v>0.47989914927496147</v>
      </c>
      <c r="N29" s="110">
        <f>(E36-E32)/B32*100</f>
        <v>1.3330306419897839</v>
      </c>
      <c r="O29" s="110">
        <f t="shared" si="4"/>
        <v>-1.7032186759399233</v>
      </c>
      <c r="P29" s="110">
        <f>(G36-G32)/B32*100</f>
        <v>0.62976615644039613</v>
      </c>
    </row>
    <row r="30" spans="1:16" ht="15" x14ac:dyDescent="0.25">
      <c r="A30" s="112" t="s">
        <v>30</v>
      </c>
      <c r="B30" s="143">
        <v>6937390</v>
      </c>
      <c r="C30" s="143">
        <v>3943066</v>
      </c>
      <c r="D30" s="143">
        <v>1237493</v>
      </c>
      <c r="E30" s="143">
        <v>1952817</v>
      </c>
      <c r="F30" s="143">
        <v>4341760</v>
      </c>
      <c r="G30" s="143">
        <v>-4635052</v>
      </c>
      <c r="H30" s="113"/>
      <c r="I30" s="107"/>
      <c r="J30" s="105" t="s">
        <v>7</v>
      </c>
      <c r="K30" s="110">
        <f t="shared" si="6"/>
        <v>-1.7942804907785437</v>
      </c>
      <c r="L30" s="110">
        <f t="shared" si="1"/>
        <v>-3.0391826598052276</v>
      </c>
      <c r="M30" s="110">
        <f t="shared" si="2"/>
        <v>0.5803784500282555</v>
      </c>
      <c r="N30" s="110">
        <f>(E37-E33)/B33*100</f>
        <v>1.1911214245844597</v>
      </c>
      <c r="O30" s="110">
        <f t="shared" si="4"/>
        <v>2.3488736523755978</v>
      </c>
      <c r="P30" s="110">
        <f>(G37-G33)/B33*100</f>
        <v>-1.8991840003513154</v>
      </c>
    </row>
    <row r="31" spans="1:16" ht="15" x14ac:dyDescent="0.25">
      <c r="A31" s="112" t="s">
        <v>31</v>
      </c>
      <c r="B31" s="143">
        <v>6931330</v>
      </c>
      <c r="C31" s="143">
        <v>3955185</v>
      </c>
      <c r="D31" s="143">
        <v>1248888</v>
      </c>
      <c r="E31" s="143">
        <v>1970176</v>
      </c>
      <c r="F31" s="143">
        <v>4348397</v>
      </c>
      <c r="G31" s="143">
        <v>-4674540</v>
      </c>
      <c r="H31" s="111"/>
      <c r="I31" s="107">
        <v>2021</v>
      </c>
      <c r="J31" s="50" t="s">
        <v>4</v>
      </c>
      <c r="K31" s="108">
        <f t="shared" si="6"/>
        <v>-0.238901636867761</v>
      </c>
      <c r="L31" s="110">
        <f t="shared" si="1"/>
        <v>-5.0901885821030062</v>
      </c>
      <c r="M31" s="127">
        <f t="shared" si="2"/>
        <v>0.71305242716290573</v>
      </c>
      <c r="N31" s="127">
        <f>(E38-E34)/B34*100</f>
        <v>6.6576737654386822</v>
      </c>
      <c r="O31" s="110">
        <f t="shared" si="4"/>
        <v>-0.43061318768592965</v>
      </c>
      <c r="P31" s="110">
        <f>(G38-G34)/B34*100</f>
        <v>-1.125023339369184</v>
      </c>
    </row>
    <row r="32" spans="1:16" ht="15" x14ac:dyDescent="0.25">
      <c r="A32" s="114" t="s">
        <v>32</v>
      </c>
      <c r="B32" s="143">
        <v>6898116</v>
      </c>
      <c r="C32" s="143">
        <v>3918855</v>
      </c>
      <c r="D32" s="143">
        <v>1258378</v>
      </c>
      <c r="E32" s="143">
        <v>1988126</v>
      </c>
      <c r="F32" s="143">
        <v>4467373</v>
      </c>
      <c r="G32" s="143">
        <v>-4759949</v>
      </c>
      <c r="H32" s="115"/>
      <c r="J32" s="105" t="s">
        <v>5</v>
      </c>
      <c r="K32" s="151">
        <f>(B39/B35-1)*100</f>
        <v>10.326292826022087</v>
      </c>
      <c r="L32" s="108">
        <f>(C39-C35)/B35*100</f>
        <v>8.6698669975766585</v>
      </c>
      <c r="M32" s="137">
        <f t="shared" ref="M32:M33" si="7">(D39-D35)/B35*100</f>
        <v>0.95138198901937487</v>
      </c>
      <c r="N32" s="137">
        <f>(E39-E35)/B35*100</f>
        <v>11.219207534255538</v>
      </c>
      <c r="O32" s="108">
        <f t="shared" ref="O32:O33" si="8">(F39-F35)/B35*100</f>
        <v>9.6036567824016164</v>
      </c>
      <c r="P32" s="108">
        <f>(G39-G35)/B35*100</f>
        <v>-18.6001933566099</v>
      </c>
    </row>
    <row r="33" spans="1:16" ht="15" x14ac:dyDescent="0.25">
      <c r="A33" s="112" t="s">
        <v>98</v>
      </c>
      <c r="B33" s="143">
        <v>6922552</v>
      </c>
      <c r="C33" s="143">
        <v>3897778</v>
      </c>
      <c r="D33" s="143">
        <v>1265781</v>
      </c>
      <c r="E33" s="143">
        <v>2092218</v>
      </c>
      <c r="F33" s="143">
        <v>4303361</v>
      </c>
      <c r="G33" s="143">
        <v>-4721102</v>
      </c>
      <c r="H33" s="111"/>
      <c r="J33" s="50" t="s">
        <v>6</v>
      </c>
      <c r="K33" s="151">
        <f>(B40/B36-1)*100</f>
        <v>5.0560554037910599</v>
      </c>
      <c r="L33" s="108">
        <f>(C40-C36)/B36*100</f>
        <v>4.3793806337351606</v>
      </c>
      <c r="M33" s="137">
        <f t="shared" si="7"/>
        <v>0.92917470740081709</v>
      </c>
      <c r="N33" s="137">
        <f>(E40-E36)/B36*100</f>
        <v>6.8280303274413701</v>
      </c>
      <c r="O33" s="108">
        <f t="shared" si="8"/>
        <v>3.4194005162777872</v>
      </c>
      <c r="P33" s="108">
        <f>(G40-G36)/B36*100</f>
        <v>-9.7624060024751742</v>
      </c>
    </row>
    <row r="34" spans="1:16" ht="15" x14ac:dyDescent="0.25">
      <c r="A34" s="114" t="s">
        <v>104</v>
      </c>
      <c r="B34" s="143">
        <v>6844658</v>
      </c>
      <c r="C34" s="143">
        <v>3993962</v>
      </c>
      <c r="D34" s="143">
        <v>1272759</v>
      </c>
      <c r="E34" s="143">
        <v>1862567</v>
      </c>
      <c r="F34" s="143">
        <v>4445531</v>
      </c>
      <c r="G34" s="143">
        <v>-4827967</v>
      </c>
      <c r="H34" s="134"/>
      <c r="I34" s="116"/>
      <c r="J34" s="156"/>
      <c r="K34" s="156"/>
    </row>
    <row r="35" spans="1:16" ht="15" x14ac:dyDescent="0.25">
      <c r="A35" s="114" t="s">
        <v>107</v>
      </c>
      <c r="B35" s="143">
        <v>6343719</v>
      </c>
      <c r="C35" s="143">
        <v>3225442</v>
      </c>
      <c r="D35" s="143">
        <v>1278940</v>
      </c>
      <c r="E35" s="143">
        <v>1945705</v>
      </c>
      <c r="F35" s="143">
        <v>3812322</v>
      </c>
      <c r="G35" s="143">
        <v>-3944540</v>
      </c>
      <c r="H35" s="134"/>
    </row>
    <row r="36" spans="1:16" ht="15" x14ac:dyDescent="0.25">
      <c r="A36" s="114" t="s">
        <v>108</v>
      </c>
      <c r="B36" s="143">
        <v>6703368</v>
      </c>
      <c r="C36" s="143">
        <v>3731025</v>
      </c>
      <c r="D36" s="143">
        <v>1291482</v>
      </c>
      <c r="E36" s="143">
        <v>2080080</v>
      </c>
      <c r="F36" s="143">
        <v>4349883</v>
      </c>
      <c r="G36" s="143">
        <v>-4716507</v>
      </c>
      <c r="H36" s="134"/>
    </row>
    <row r="37" spans="1:16" ht="15" x14ac:dyDescent="0.25">
      <c r="A37" s="114" t="s">
        <v>109</v>
      </c>
      <c r="B37" s="143">
        <v>6798342</v>
      </c>
      <c r="C37" s="143">
        <v>3687389</v>
      </c>
      <c r="D37" s="143">
        <v>1305958</v>
      </c>
      <c r="E37" s="143">
        <v>2174674</v>
      </c>
      <c r="F37" s="143">
        <v>4465963</v>
      </c>
      <c r="G37" s="143">
        <v>-4852574</v>
      </c>
      <c r="H37" s="134"/>
    </row>
    <row r="38" spans="1:16" ht="15" x14ac:dyDescent="0.25">
      <c r="A38" s="114" t="s">
        <v>120</v>
      </c>
      <c r="B38" s="143">
        <v>6828306</v>
      </c>
      <c r="C38" s="143">
        <v>3645556</v>
      </c>
      <c r="D38" s="143">
        <v>1321565</v>
      </c>
      <c r="E38" s="143">
        <v>2318262</v>
      </c>
      <c r="F38" s="143">
        <v>4416057</v>
      </c>
      <c r="G38" s="143">
        <v>-4904971</v>
      </c>
      <c r="H38" s="134"/>
    </row>
    <row r="39" spans="1:16" ht="15" x14ac:dyDescent="0.25">
      <c r="A39" s="114" t="s">
        <v>123</v>
      </c>
      <c r="B39" s="143">
        <v>6998790</v>
      </c>
      <c r="C39" s="143">
        <v>3775434</v>
      </c>
      <c r="D39" s="143">
        <v>1339293</v>
      </c>
      <c r="E39" s="143">
        <v>2657420</v>
      </c>
      <c r="F39" s="143">
        <v>4421551</v>
      </c>
      <c r="G39" s="143">
        <v>-5124484</v>
      </c>
      <c r="H39" s="134"/>
      <c r="J39" s="135"/>
    </row>
    <row r="40" spans="1:16" ht="15" x14ac:dyDescent="0.25">
      <c r="A40" s="114" t="s">
        <v>125</v>
      </c>
      <c r="B40" s="143">
        <v>7042294</v>
      </c>
      <c r="C40" s="143">
        <v>4024591</v>
      </c>
      <c r="D40" s="143">
        <v>1353768</v>
      </c>
      <c r="E40" s="143">
        <v>2537788</v>
      </c>
      <c r="F40" s="143">
        <v>4579098</v>
      </c>
      <c r="G40" s="143">
        <v>-5370917</v>
      </c>
    </row>
    <row r="41" spans="1:16" x14ac:dyDescent="0.2"/>
    <row r="42" spans="1:16" x14ac:dyDescent="0.2"/>
    <row r="43" spans="1:16" x14ac:dyDescent="0.2"/>
    <row r="44" spans="1:16" ht="14.25" hidden="1" customHeight="1" x14ac:dyDescent="0.2">
      <c r="A44" s="140"/>
      <c r="B44" s="140"/>
      <c r="C44" s="140"/>
      <c r="D44" s="140"/>
      <c r="E44" s="140"/>
      <c r="F44" s="140"/>
      <c r="G44" s="140"/>
      <c r="H44" s="140"/>
    </row>
    <row r="45" spans="1:16" ht="14.25" hidden="1" customHeight="1" x14ac:dyDescent="0.2">
      <c r="A45" s="140"/>
      <c r="B45" s="140"/>
      <c r="C45" s="140"/>
      <c r="D45" s="140"/>
      <c r="E45" s="140"/>
      <c r="F45" s="140"/>
      <c r="G45" s="140"/>
      <c r="H45" s="140"/>
    </row>
    <row r="46" spans="1:16" ht="14.25" hidden="1" customHeight="1" x14ac:dyDescent="0.2">
      <c r="A46" s="140"/>
      <c r="B46" s="140"/>
      <c r="C46" s="140"/>
      <c r="D46" s="140"/>
      <c r="E46" s="140"/>
      <c r="F46" s="140"/>
      <c r="G46" s="140"/>
      <c r="H46" s="140"/>
    </row>
    <row r="47" spans="1:16" ht="14.25" hidden="1" customHeight="1" x14ac:dyDescent="0.25">
      <c r="A47" s="139" t="s">
        <v>117</v>
      </c>
      <c r="B47" s="140"/>
      <c r="C47" s="137"/>
      <c r="D47" s="140"/>
      <c r="E47" s="140"/>
      <c r="F47" s="140"/>
      <c r="G47" s="140"/>
      <c r="H47" s="140"/>
    </row>
    <row r="48" spans="1:16" ht="14.25" hidden="1" customHeight="1" x14ac:dyDescent="0.25">
      <c r="A48" s="139"/>
      <c r="B48" s="140"/>
      <c r="C48" s="140"/>
      <c r="D48" s="140"/>
      <c r="E48" s="140"/>
      <c r="F48" s="140"/>
      <c r="G48" s="140"/>
      <c r="H48" s="140"/>
    </row>
    <row r="49" spans="1:8" ht="14.25" customHeight="1" x14ac:dyDescent="0.2">
      <c r="A49" s="141" t="s">
        <v>88</v>
      </c>
      <c r="B49" s="141"/>
      <c r="C49" s="141"/>
      <c r="D49" s="140"/>
      <c r="E49" s="140"/>
      <c r="F49" s="140"/>
      <c r="G49" s="140"/>
      <c r="H49" s="140"/>
    </row>
    <row r="50" spans="1:8" ht="14.25" customHeight="1" x14ac:dyDescent="0.2">
      <c r="A50" s="92"/>
      <c r="B50" s="142">
        <v>44348</v>
      </c>
      <c r="C50" s="36"/>
      <c r="D50" s="140"/>
      <c r="E50" s="140"/>
      <c r="F50" s="140"/>
      <c r="G50" s="140"/>
      <c r="H50" s="140"/>
    </row>
  </sheetData>
  <mergeCells count="4">
    <mergeCell ref="A1:G1"/>
    <mergeCell ref="J1:P3"/>
    <mergeCell ref="A2:G2"/>
    <mergeCell ref="A3:G3"/>
  </mergeCells>
  <phoneticPr fontId="30" type="noConversion"/>
  <hyperlinks>
    <hyperlink ref="A47" r:id="rId1" display="https://data.stat.gov.lv/pxweb/lv/OSP_PUB/START__VEK__IS__ISP/ISP050c?s=isp050c&amp;" xr:uid="{FC08C82E-8A2A-474E-812C-639CD3FE4547}"/>
  </hyperlinks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AI38"/>
  <sheetViews>
    <sheetView showGridLines="0" zoomScale="50" zoomScaleNormal="50" workbookViewId="0">
      <selection sqref="A1:AH1"/>
    </sheetView>
  </sheetViews>
  <sheetFormatPr defaultColWidth="0" defaultRowHeight="0" customHeight="1" zeroHeight="1" x14ac:dyDescent="0.2"/>
  <cols>
    <col min="1" max="1" width="7.85546875" style="34" customWidth="1"/>
    <col min="2" max="2" width="26.42578125" style="34" customWidth="1"/>
    <col min="3" max="3" width="29.28515625" style="34" customWidth="1"/>
    <col min="4" max="18" width="11.140625" style="34" bestFit="1" customWidth="1"/>
    <col min="19" max="19" width="12.85546875" style="34" customWidth="1"/>
    <col min="20" max="20" width="12" style="34" customWidth="1"/>
    <col min="21" max="21" width="11.42578125" style="34" customWidth="1"/>
    <col min="22" max="22" width="15.140625" style="34" customWidth="1"/>
    <col min="23" max="33" width="11.140625" style="34" customWidth="1"/>
    <col min="34" max="34" width="13.7109375" style="34" customWidth="1"/>
    <col min="35" max="16384" width="9.140625" style="34" hidden="1"/>
  </cols>
  <sheetData>
    <row r="1" spans="1:35" ht="15.75" x14ac:dyDescent="0.25">
      <c r="A1" s="176" t="s">
        <v>89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</row>
    <row r="2" spans="1:35" ht="12.75" x14ac:dyDescent="0.2">
      <c r="D2" s="36">
        <v>2014</v>
      </c>
      <c r="E2" s="36"/>
      <c r="F2" s="36"/>
      <c r="G2" s="36"/>
      <c r="H2" s="36">
        <v>2015</v>
      </c>
      <c r="I2" s="36"/>
      <c r="J2" s="36"/>
      <c r="K2" s="36"/>
      <c r="L2" s="36">
        <v>2016</v>
      </c>
      <c r="M2" s="36"/>
      <c r="N2" s="36"/>
      <c r="O2" s="36"/>
      <c r="P2" s="36">
        <v>2017</v>
      </c>
      <c r="Q2" s="36"/>
      <c r="R2" s="36"/>
      <c r="T2" s="36">
        <v>2018</v>
      </c>
      <c r="X2" s="35">
        <v>2019</v>
      </c>
      <c r="Y2" s="35"/>
      <c r="Z2" s="35"/>
      <c r="AA2" s="35"/>
      <c r="AB2" s="37">
        <v>2020</v>
      </c>
      <c r="AC2" s="37"/>
      <c r="AD2" s="37"/>
      <c r="AE2" s="37"/>
      <c r="AF2" s="37">
        <v>2021</v>
      </c>
      <c r="AG2" s="37"/>
      <c r="AH2" s="37"/>
    </row>
    <row r="3" spans="1:35" ht="12.75" x14ac:dyDescent="0.2">
      <c r="D3" s="36" t="s">
        <v>4</v>
      </c>
      <c r="E3" s="36" t="s">
        <v>5</v>
      </c>
      <c r="F3" s="36" t="s">
        <v>6</v>
      </c>
      <c r="G3" s="36" t="s">
        <v>7</v>
      </c>
      <c r="H3" s="36" t="s">
        <v>4</v>
      </c>
      <c r="I3" s="36" t="s">
        <v>5</v>
      </c>
      <c r="J3" s="36" t="s">
        <v>6</v>
      </c>
      <c r="K3" s="36" t="s">
        <v>7</v>
      </c>
      <c r="L3" s="36" t="s">
        <v>4</v>
      </c>
      <c r="M3" s="36" t="s">
        <v>5</v>
      </c>
      <c r="N3" s="36" t="s">
        <v>6</v>
      </c>
      <c r="O3" s="36" t="s">
        <v>7</v>
      </c>
      <c r="P3" s="36" t="s">
        <v>4</v>
      </c>
      <c r="Q3" s="36" t="s">
        <v>5</v>
      </c>
      <c r="R3" s="36" t="s">
        <v>6</v>
      </c>
      <c r="S3" s="36" t="s">
        <v>7</v>
      </c>
      <c r="T3" s="36" t="s">
        <v>4</v>
      </c>
      <c r="U3" s="36" t="s">
        <v>5</v>
      </c>
      <c r="V3" s="36" t="s">
        <v>6</v>
      </c>
      <c r="W3" s="36" t="s">
        <v>7</v>
      </c>
      <c r="X3" s="33" t="s">
        <v>4</v>
      </c>
      <c r="Y3" s="36" t="s">
        <v>5</v>
      </c>
      <c r="Z3" s="36" t="s">
        <v>6</v>
      </c>
      <c r="AA3" s="83" t="s">
        <v>7</v>
      </c>
      <c r="AB3" s="33" t="s">
        <v>4</v>
      </c>
      <c r="AC3" s="36" t="s">
        <v>5</v>
      </c>
      <c r="AD3" s="33" t="s">
        <v>6</v>
      </c>
      <c r="AE3" s="83" t="s">
        <v>7</v>
      </c>
      <c r="AF3" s="35" t="s">
        <v>4</v>
      </c>
      <c r="AG3" s="36" t="s">
        <v>5</v>
      </c>
      <c r="AH3" s="35" t="s">
        <v>6</v>
      </c>
    </row>
    <row r="4" spans="1:35" s="92" customFormat="1" ht="15" x14ac:dyDescent="0.25">
      <c r="A4" s="37"/>
      <c r="B4" s="38" t="s">
        <v>71</v>
      </c>
      <c r="C4" s="38" t="s">
        <v>90</v>
      </c>
      <c r="D4" s="152">
        <v>2450.6999999999998</v>
      </c>
      <c r="E4" s="152">
        <v>2493.4</v>
      </c>
      <c r="F4" s="152">
        <v>2625.5</v>
      </c>
      <c r="G4" s="152">
        <v>2816.7</v>
      </c>
      <c r="H4" s="152">
        <v>2476.5</v>
      </c>
      <c r="I4" s="152">
        <v>2555.1999999999998</v>
      </c>
      <c r="J4" s="152">
        <v>2663.4</v>
      </c>
      <c r="K4" s="152">
        <v>2809.5</v>
      </c>
      <c r="L4" s="152">
        <v>2391.5</v>
      </c>
      <c r="M4" s="152">
        <v>2569.5</v>
      </c>
      <c r="N4" s="152">
        <v>2678.2</v>
      </c>
      <c r="O4" s="152">
        <v>2850.8</v>
      </c>
      <c r="P4" s="152">
        <v>2719.6</v>
      </c>
      <c r="Q4" s="152">
        <v>2783.8</v>
      </c>
      <c r="R4" s="152">
        <v>2956.9</v>
      </c>
      <c r="S4" s="152">
        <v>3187</v>
      </c>
      <c r="T4" s="152">
        <v>2969.9</v>
      </c>
      <c r="U4" s="152">
        <v>3193.3</v>
      </c>
      <c r="V4" s="152">
        <v>3189.7</v>
      </c>
      <c r="W4" s="152">
        <v>3420.5</v>
      </c>
      <c r="X4" s="152">
        <v>3123.6</v>
      </c>
      <c r="Y4" s="152">
        <v>3158.2</v>
      </c>
      <c r="Z4" s="152">
        <v>3298.5</v>
      </c>
      <c r="AA4" s="152">
        <v>3385.3</v>
      </c>
      <c r="AB4" s="152">
        <v>3266.4</v>
      </c>
      <c r="AC4" s="152">
        <v>2842.7</v>
      </c>
      <c r="AD4" s="152">
        <v>3452.8</v>
      </c>
      <c r="AE4" s="152">
        <v>3742.7</v>
      </c>
      <c r="AF4" s="152">
        <v>3545</v>
      </c>
      <c r="AG4" s="152">
        <v>3802.9</v>
      </c>
      <c r="AH4" s="152">
        <v>4392.2</v>
      </c>
      <c r="AI4" s="152">
        <v>4392.2</v>
      </c>
    </row>
    <row r="5" spans="1:35" s="92" customFormat="1" ht="15" x14ac:dyDescent="0.25">
      <c r="A5" s="34"/>
      <c r="B5" s="38" t="s">
        <v>72</v>
      </c>
      <c r="C5" s="38" t="s">
        <v>91</v>
      </c>
      <c r="D5" s="152">
        <v>-3068.8</v>
      </c>
      <c r="E5" s="152">
        <v>-3120.5</v>
      </c>
      <c r="F5" s="152">
        <v>-3306.5</v>
      </c>
      <c r="G5" s="152">
        <v>-3413.2</v>
      </c>
      <c r="H5" s="152">
        <v>-3050.1</v>
      </c>
      <c r="I5" s="152">
        <v>-3139.2</v>
      </c>
      <c r="J5" s="152">
        <v>-3295.5</v>
      </c>
      <c r="K5" s="152">
        <v>-3225.4</v>
      </c>
      <c r="L5" s="152">
        <v>-2828.1</v>
      </c>
      <c r="M5" s="152">
        <v>-3068</v>
      </c>
      <c r="N5" s="152">
        <v>-3149.9</v>
      </c>
      <c r="O5" s="152">
        <v>-3370.5</v>
      </c>
      <c r="P5" s="152">
        <v>-3257.4</v>
      </c>
      <c r="Q5" s="152">
        <v>-3452</v>
      </c>
      <c r="R5" s="152">
        <v>-3777.4</v>
      </c>
      <c r="S5" s="152">
        <v>-3690</v>
      </c>
      <c r="T5" s="152">
        <v>-3477.4</v>
      </c>
      <c r="U5" s="152">
        <v>-3857.4</v>
      </c>
      <c r="V5" s="152">
        <v>-4313.8999999999996</v>
      </c>
      <c r="W5" s="152">
        <v>-4144.2</v>
      </c>
      <c r="X5" s="152">
        <v>-3730.2</v>
      </c>
      <c r="Y5" s="152">
        <v>-4044.8</v>
      </c>
      <c r="Z5" s="152">
        <v>-4087.5</v>
      </c>
      <c r="AA5" s="152">
        <v>-4051.1</v>
      </c>
      <c r="AB5" s="152">
        <v>-3720.9</v>
      </c>
      <c r="AC5" s="152">
        <v>-3228.3</v>
      </c>
      <c r="AD5" s="152">
        <v>-4043.7</v>
      </c>
      <c r="AE5" s="152">
        <v>-4166.6000000000004</v>
      </c>
      <c r="AF5" s="152">
        <v>-3903.3</v>
      </c>
      <c r="AG5" s="152">
        <v>-4830.5</v>
      </c>
      <c r="AH5" s="152">
        <v>-5493.2</v>
      </c>
      <c r="AI5" s="152">
        <v>5493.2</v>
      </c>
    </row>
    <row r="6" spans="1:35" ht="12.75" x14ac:dyDescent="0.2">
      <c r="B6" s="38" t="s">
        <v>92</v>
      </c>
      <c r="C6" s="38" t="s">
        <v>93</v>
      </c>
      <c r="D6" s="51">
        <f>D4+D5</f>
        <v>-618.10000000000036</v>
      </c>
      <c r="E6" s="51">
        <f t="shared" ref="E6:V6" si="0">E4+E5</f>
        <v>-627.09999999999991</v>
      </c>
      <c r="F6" s="51">
        <f t="shared" si="0"/>
        <v>-681</v>
      </c>
      <c r="G6" s="51">
        <f t="shared" si="0"/>
        <v>-596.5</v>
      </c>
      <c r="H6" s="51">
        <f t="shared" si="0"/>
        <v>-573.59999999999991</v>
      </c>
      <c r="I6" s="51">
        <f t="shared" si="0"/>
        <v>-584</v>
      </c>
      <c r="J6" s="51">
        <f t="shared" si="0"/>
        <v>-632.09999999999991</v>
      </c>
      <c r="K6" s="51">
        <f t="shared" si="0"/>
        <v>-415.90000000000009</v>
      </c>
      <c r="L6" s="51">
        <f t="shared" si="0"/>
        <v>-436.59999999999991</v>
      </c>
      <c r="M6" s="51">
        <f t="shared" si="0"/>
        <v>-498.5</v>
      </c>
      <c r="N6" s="51">
        <f t="shared" si="0"/>
        <v>-471.70000000000027</v>
      </c>
      <c r="O6" s="51">
        <f t="shared" si="0"/>
        <v>-519.69999999999982</v>
      </c>
      <c r="P6" s="51">
        <f t="shared" si="0"/>
        <v>-537.80000000000018</v>
      </c>
      <c r="Q6" s="51">
        <f t="shared" si="0"/>
        <v>-668.19999999999982</v>
      </c>
      <c r="R6" s="51">
        <f t="shared" si="0"/>
        <v>-820.5</v>
      </c>
      <c r="S6" s="51">
        <f t="shared" si="0"/>
        <v>-503</v>
      </c>
      <c r="T6" s="51">
        <f t="shared" si="0"/>
        <v>-507.5</v>
      </c>
      <c r="U6" s="51">
        <f t="shared" si="0"/>
        <v>-664.09999999999991</v>
      </c>
      <c r="V6" s="51">
        <f t="shared" si="0"/>
        <v>-1124.1999999999998</v>
      </c>
      <c r="W6" s="51">
        <f t="shared" ref="W6:AB6" si="1">W4+W5</f>
        <v>-723.69999999999982</v>
      </c>
      <c r="X6" s="51">
        <f t="shared" si="1"/>
        <v>-606.59999999999991</v>
      </c>
      <c r="Y6" s="51">
        <f t="shared" si="1"/>
        <v>-886.60000000000036</v>
      </c>
      <c r="Z6" s="51">
        <f t="shared" si="1"/>
        <v>-789</v>
      </c>
      <c r="AA6" s="51">
        <f t="shared" si="1"/>
        <v>-665.79999999999973</v>
      </c>
      <c r="AB6" s="97">
        <f t="shared" si="1"/>
        <v>-454.5</v>
      </c>
      <c r="AC6" s="97">
        <f t="shared" ref="AC6:AH6" si="2">AC4+AC5</f>
        <v>-385.60000000000036</v>
      </c>
      <c r="AD6" s="97">
        <f t="shared" si="2"/>
        <v>-590.89999999999964</v>
      </c>
      <c r="AE6" s="97">
        <f t="shared" si="2"/>
        <v>-423.90000000000055</v>
      </c>
      <c r="AF6" s="97">
        <f t="shared" si="2"/>
        <v>-358.30000000000018</v>
      </c>
      <c r="AG6" s="97">
        <f t="shared" si="2"/>
        <v>-1027.5999999999999</v>
      </c>
      <c r="AH6" s="97">
        <f t="shared" si="2"/>
        <v>-1101</v>
      </c>
    </row>
    <row r="7" spans="1:35" ht="12.75" x14ac:dyDescent="0.2">
      <c r="C7" s="39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AB7" s="97"/>
      <c r="AD7" s="42"/>
    </row>
    <row r="8" spans="1:35" ht="25.5" x14ac:dyDescent="0.25">
      <c r="B8" s="40" t="s">
        <v>94</v>
      </c>
      <c r="C8" s="41" t="s">
        <v>95</v>
      </c>
      <c r="D8" s="143">
        <v>5306377</v>
      </c>
      <c r="E8" s="143">
        <v>5876767</v>
      </c>
      <c r="F8" s="143">
        <v>6150160</v>
      </c>
      <c r="G8" s="143">
        <v>6292492</v>
      </c>
      <c r="H8" s="143">
        <v>5473627</v>
      </c>
      <c r="I8" s="143">
        <v>6157382</v>
      </c>
      <c r="J8" s="143">
        <v>6451762</v>
      </c>
      <c r="K8" s="143">
        <v>6489355</v>
      </c>
      <c r="L8" s="143">
        <v>5655805</v>
      </c>
      <c r="M8" s="143">
        <v>6336305</v>
      </c>
      <c r="N8" s="143">
        <v>6575073</v>
      </c>
      <c r="O8" s="143">
        <v>6804138</v>
      </c>
      <c r="P8" s="143">
        <v>5956482</v>
      </c>
      <c r="Q8" s="143">
        <v>6741061</v>
      </c>
      <c r="R8" s="143">
        <v>7073192</v>
      </c>
      <c r="S8" s="143">
        <v>7213699</v>
      </c>
      <c r="T8" s="143">
        <v>6298105</v>
      </c>
      <c r="U8" s="143">
        <v>7318319</v>
      </c>
      <c r="V8" s="143">
        <v>7680798</v>
      </c>
      <c r="W8" s="143">
        <v>7856335</v>
      </c>
      <c r="X8" s="143">
        <v>6801429</v>
      </c>
      <c r="Y8" s="143">
        <v>7695307</v>
      </c>
      <c r="Z8" s="143">
        <v>8091108</v>
      </c>
      <c r="AA8" s="143">
        <v>8059376</v>
      </c>
      <c r="AB8" s="143">
        <v>6775682</v>
      </c>
      <c r="AC8" s="143">
        <v>6953658</v>
      </c>
      <c r="AD8" s="143">
        <v>7834772</v>
      </c>
      <c r="AE8" s="143">
        <v>7946863</v>
      </c>
      <c r="AF8" s="143">
        <v>6837022</v>
      </c>
      <c r="AG8" s="143">
        <v>8108802</v>
      </c>
      <c r="AH8" s="143">
        <v>8852247</v>
      </c>
    </row>
    <row r="9" spans="1:35" s="42" customFormat="1" ht="12.75" x14ac:dyDescent="0.2">
      <c r="B9" s="38" t="s">
        <v>96</v>
      </c>
      <c r="C9" s="43" t="s">
        <v>97</v>
      </c>
      <c r="D9" s="44">
        <f>(D6/(D8/1000)*100)</f>
        <v>-11.648248889967681</v>
      </c>
      <c r="E9" s="44">
        <f t="shared" ref="E9:V9" si="3">(E6/(E8/1000)*100)</f>
        <v>-10.670833129848434</v>
      </c>
      <c r="F9" s="44">
        <f t="shared" si="3"/>
        <v>-11.072882656711371</v>
      </c>
      <c r="G9" s="44">
        <f t="shared" si="3"/>
        <v>-9.4795511857623325</v>
      </c>
      <c r="H9" s="44">
        <f t="shared" si="3"/>
        <v>-10.479340298489463</v>
      </c>
      <c r="I9" s="44">
        <f t="shared" si="3"/>
        <v>-9.4845504144456214</v>
      </c>
      <c r="J9" s="44">
        <f t="shared" si="3"/>
        <v>-9.7973235838519752</v>
      </c>
      <c r="K9" s="44">
        <f t="shared" si="3"/>
        <v>-6.4089574387593231</v>
      </c>
      <c r="L9" s="44">
        <f t="shared" si="3"/>
        <v>-7.7195023520082451</v>
      </c>
      <c r="M9" s="44">
        <f t="shared" si="3"/>
        <v>-7.8673611828976036</v>
      </c>
      <c r="N9" s="44">
        <f t="shared" si="3"/>
        <v>-7.1740648354778767</v>
      </c>
      <c r="O9" s="44">
        <f t="shared" si="3"/>
        <v>-7.6379991117170141</v>
      </c>
      <c r="P9" s="44">
        <f t="shared" si="3"/>
        <v>-9.0288193601525215</v>
      </c>
      <c r="Q9" s="44">
        <f t="shared" si="3"/>
        <v>-9.9123861955855297</v>
      </c>
      <c r="R9" s="44">
        <f t="shared" si="3"/>
        <v>-11.600137533379556</v>
      </c>
      <c r="S9" s="44">
        <f t="shared" si="3"/>
        <v>-6.9728443063676497</v>
      </c>
      <c r="T9" s="44">
        <f t="shared" si="3"/>
        <v>-8.057979344580632</v>
      </c>
      <c r="U9" s="44">
        <f t="shared" si="3"/>
        <v>-9.074488280710364</v>
      </c>
      <c r="V9" s="44">
        <f t="shared" si="3"/>
        <v>-14.636500009504219</v>
      </c>
      <c r="W9" s="44">
        <f t="shared" ref="W9:AC9" si="4">(W6/(W8/1000)*100)</f>
        <v>-9.2116744003406144</v>
      </c>
      <c r="X9" s="44">
        <f t="shared" si="4"/>
        <v>-8.9187139937798356</v>
      </c>
      <c r="Y9" s="44">
        <f t="shared" si="4"/>
        <v>-11.521307726904208</v>
      </c>
      <c r="Z9" s="44">
        <f t="shared" si="4"/>
        <v>-9.7514456610886917</v>
      </c>
      <c r="AA9" s="44">
        <f t="shared" si="4"/>
        <v>-8.2611854813573622</v>
      </c>
      <c r="AB9" s="98">
        <f t="shared" si="4"/>
        <v>-6.7078118483128346</v>
      </c>
      <c r="AC9" s="98">
        <f t="shared" si="4"/>
        <v>-5.5452827849744741</v>
      </c>
      <c r="AD9" s="98">
        <f>(AD6/(AD8/1000)*100)</f>
        <v>-7.5420190913022056</v>
      </c>
      <c r="AE9" s="98">
        <f>(AE6/(AE8/1000)*100)</f>
        <v>-5.3341802922738264</v>
      </c>
      <c r="AF9" s="98">
        <f>(AF6/(AF8/1000)*100)</f>
        <v>-5.240585740399843</v>
      </c>
      <c r="AG9" s="98">
        <f>(AG6/(AG8/1000)*100)</f>
        <v>-12.67264880804834</v>
      </c>
      <c r="AH9" s="98">
        <f>(AH6/(AH8/1000)*100)</f>
        <v>-12.437520100828637</v>
      </c>
    </row>
    <row r="10" spans="1:35" ht="12.75" x14ac:dyDescent="0.2">
      <c r="C10" s="45"/>
    </row>
    <row r="11" spans="1:35" ht="12.75" x14ac:dyDescent="0.2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</row>
    <row r="12" spans="1:35" ht="12.75" x14ac:dyDescent="0.2">
      <c r="A12" s="178" t="s">
        <v>110</v>
      </c>
      <c r="B12" s="178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</row>
    <row r="13" spans="1:35" ht="15" x14ac:dyDescent="0.25">
      <c r="A13" s="128" t="s">
        <v>119</v>
      </c>
      <c r="B13" s="129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</row>
    <row r="14" spans="1:35" ht="12.75" x14ac:dyDescent="0.2">
      <c r="A14" s="175" t="s">
        <v>88</v>
      </c>
      <c r="B14" s="175"/>
      <c r="C14" s="118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</row>
    <row r="15" spans="1:35" ht="15" x14ac:dyDescent="0.2">
      <c r="A15" s="119"/>
      <c r="B15" s="120" t="s">
        <v>118</v>
      </c>
      <c r="C15" s="121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</row>
    <row r="16" spans="1:35" ht="15" x14ac:dyDescent="0.25">
      <c r="A16" s="117"/>
      <c r="B16" s="122"/>
      <c r="C16" s="118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</row>
    <row r="17" spans="1:34" ht="12" customHeight="1" x14ac:dyDescent="0.2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</row>
    <row r="18" spans="1:34" ht="12.75" x14ac:dyDescent="0.2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</row>
    <row r="19" spans="1:34" ht="12.75" x14ac:dyDescent="0.2">
      <c r="A19" s="178" t="s">
        <v>110</v>
      </c>
      <c r="B19" s="178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</row>
    <row r="20" spans="1:34" ht="15" x14ac:dyDescent="0.25">
      <c r="A20" s="128" t="s">
        <v>117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</row>
    <row r="21" spans="1:34" ht="12.75" x14ac:dyDescent="0.2">
      <c r="A21" s="175" t="s">
        <v>88</v>
      </c>
      <c r="B21" s="175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</row>
    <row r="22" spans="1:34" ht="15" x14ac:dyDescent="0.25">
      <c r="A22" s="119"/>
      <c r="B22" s="124" t="s">
        <v>118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</row>
    <row r="23" spans="1:34" ht="12.75" x14ac:dyDescent="0.2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</row>
    <row r="24" spans="1:34" ht="12.75" x14ac:dyDescent="0.2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</row>
    <row r="25" spans="1:34" ht="12.75" x14ac:dyDescent="0.2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</row>
    <row r="26" spans="1:34" ht="12.75" x14ac:dyDescent="0.2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</row>
    <row r="27" spans="1:34" ht="12.75" x14ac:dyDescent="0.2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</row>
    <row r="28" spans="1:34" ht="15" x14ac:dyDescent="0.25">
      <c r="A28" s="117"/>
      <c r="B28" s="117"/>
      <c r="C28" s="117"/>
      <c r="D28" s="117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17"/>
      <c r="T28" s="117"/>
      <c r="U28" s="117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17"/>
    </row>
    <row r="29" spans="1:34" ht="14.25" x14ac:dyDescent="0.2">
      <c r="A29" s="117"/>
      <c r="B29" s="117"/>
      <c r="C29" s="117"/>
      <c r="D29" s="117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</row>
    <row r="30" spans="1:34" ht="14.25" x14ac:dyDescent="0.2">
      <c r="A30" s="117"/>
      <c r="B30" s="117"/>
      <c r="C30" s="117"/>
      <c r="D30" s="117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</row>
    <row r="31" spans="1:34" ht="14.25" x14ac:dyDescent="0.2">
      <c r="A31" s="117"/>
      <c r="B31" s="117"/>
      <c r="C31" s="117"/>
      <c r="D31" s="117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</row>
    <row r="32" spans="1:34" ht="14.25" x14ac:dyDescent="0.2">
      <c r="A32" s="117"/>
      <c r="B32" s="117"/>
      <c r="C32" s="117"/>
      <c r="D32" s="117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</row>
    <row r="33" spans="1:34" ht="14.25" x14ac:dyDescent="0.2">
      <c r="A33" s="117"/>
      <c r="B33" s="117"/>
      <c r="C33" s="117"/>
      <c r="D33" s="117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</row>
    <row r="34" spans="1:34" ht="14.25" x14ac:dyDescent="0.2">
      <c r="A34" s="117"/>
      <c r="B34" s="117"/>
      <c r="C34" s="117"/>
      <c r="D34" s="117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</row>
    <row r="35" spans="1:34" ht="14.25" x14ac:dyDescent="0.2">
      <c r="A35" s="117"/>
      <c r="B35" s="117"/>
      <c r="C35" s="117"/>
      <c r="D35" s="117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</row>
    <row r="36" spans="1:34" ht="14.25" hidden="1" x14ac:dyDescent="0.2"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1:34" ht="14.25" hidden="1" x14ac:dyDescent="0.2"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8" spans="1:34" ht="14.25" hidden="1" x14ac:dyDescent="0.2"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</sheetData>
  <mergeCells count="5">
    <mergeCell ref="A21:B21"/>
    <mergeCell ref="A1:AH1"/>
    <mergeCell ref="A12:B12"/>
    <mergeCell ref="A14:B14"/>
    <mergeCell ref="A19:B19"/>
  </mergeCells>
  <hyperlinks>
    <hyperlink ref="A13" r:id="rId1" display="https://data.stat.gov.lv/pxweb/lv/OSP_PUB/START__TIR__AT__ATD/ATD100c?s=atd100c&amp;" xr:uid="{AE6A9037-8E15-40C1-9CD1-20595FF2BE47}"/>
    <hyperlink ref="A20" r:id="rId2" display="https://data.stat.gov.lv/pxweb/lv/OSP_PUB/START__VEK__IS__ISP/ISP050c?s=isp050c&amp;" xr:uid="{1C7E1B23-78F5-419E-A57E-267732AC6A47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11" ma:contentTypeDescription="Izveidot jaunu dokumentu." ma:contentTypeScope="" ma:versionID="814ef1f3021ed731e805bac4c3850f4c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8c9eba8827ab1ac9bafee20292cd0407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FAEA17-5AB9-471C-B3B8-B89217069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076CD1-054B-40F4-B64A-78E578C30558}">
  <ds:schemaRefs>
    <ds:schemaRef ds:uri="http://schemas.microsoft.com/office/infopath/2007/PartnerControls"/>
    <ds:schemaRef ds:uri="http://purl.org/dc/dcmitype/"/>
    <ds:schemaRef ds:uri="9c70c90a-7b91-4514-9304-0bf9c3ca33df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20190515_LV</vt:lpstr>
      <vt:lpstr>20190515_EN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2017-12-21T13:23:30Z</dcterms:created>
  <dcterms:modified xsi:type="dcterms:W3CDTF">2021-12-29T11:41:43Z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