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\\asmens4\fdp_dokumenti\9_Lietvediba\2022\FDP_2022_1_21\"/>
    </mc:Choice>
  </mc:AlternateContent>
  <xr:revisionPtr revIDLastSave="0" documentId="13_ncr:1_{BE22A979-958D-44B2-A63B-C194C28BFBCA}" xr6:coauthVersionLast="47" xr6:coauthVersionMax="47" xr10:uidLastSave="{00000000-0000-0000-0000-000000000000}"/>
  <bookViews>
    <workbookView xWindow="28680" yWindow="-120" windowWidth="29040" windowHeight="1584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17" l="1"/>
  <c r="AG4" i="17"/>
  <c r="AG3" i="17"/>
  <c r="AG6" i="1"/>
  <c r="AG4" i="1"/>
  <c r="AG3" i="1"/>
  <c r="AK9" i="19"/>
  <c r="P36" i="18"/>
  <c r="O36" i="18"/>
  <c r="N36" i="18"/>
  <c r="M36" i="18"/>
  <c r="L36" i="18"/>
  <c r="K36" i="18"/>
  <c r="AG5" i="1"/>
  <c r="AK6" i="19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<sst xmlns="http://schemas.openxmlformats.org/spreadsheetml/2006/main" count="443" uniqueCount="131">
  <si>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</si>
  <si>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</si>
  <si>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</si>
  <si>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</si>
  <si>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</si>
  <si>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</si>
  <si>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</si>
  <si>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</si>
  <si>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</si>
  <si>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</si>
  <si>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</si>
  <si>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</si>
  <si>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</si>
  <si>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</si>
  <si>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</si>
  <si>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</si>
  <si>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</si>
  <si>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</si>
  <si>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</si>
  <si>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</si>
  <si>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</si>
  <si>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</si>
  <si>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</si>
  <si>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</si>
  <si>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</si>
  <si>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</si>
  <si>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</si>
  <si>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</si>
  <si>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</si>
  <si>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</si>
  <si>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</si>
  <si>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</si>
  <si>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</si>
  <si>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</si>
  <si>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</si>
  <si>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</si>
  <si>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</si>
  <si>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</si>
  <si>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</si>
  <si>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</si>
  <si>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</si>
  <si>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</si>
  <si>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</si>
  <si>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</si>
  <si>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</si>
  <si>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</si>
  <si>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</si>
  <si>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</si>
  <si>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</si>
  <si>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</si>
  <si>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</si>
  <si>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</si>
  <si>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</si>
  <si>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</si>
  <si>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</si>
  <si>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</si>
  <si>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</si>
  <si>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</si>
  <si>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</si>
  <si>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</si>
  <si>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</si>
  <si>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</si>
  <si>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</si>
  <si>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</si>
  <si>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</si>
  <si>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</si>
  <si>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</si>
  <si>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</si>
  <si>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</si>
  <si>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</si>
  <si>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</si>
  <si>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</si>
  <si>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</si>
  <si>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</si>
  <si>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</si>
  <si>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</si>
  <si>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</si>
  <si>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</si>
  <si>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</si>
  <si>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</si>
  <si>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</si>
  <si>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</si>
  <si>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</si>
  <si>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</si>
  <si>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</si>
  <si>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</si>
  <si>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</si>
  <si>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</si>
  <si>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</si>
  <si>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</si>
  <si>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</si>
  <si>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</si>
  <si>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</si>
  <si>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</si>
  <si>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</si>
  <si>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</si>
  <si>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</si>
  <si>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</si>
  <si>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</si>
  <si>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</si>
  <si>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</si>
  <si>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</si>
  <si>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</si>
  <si>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</si>
  <si>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</si>
  <si>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</si>
  <si>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</si>
  <si>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</si>
  <si>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</si>
  <si>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</si>
  <si>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</si>
  <si>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</si>
  <si>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</si>
  <si>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</si>
  <si>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</si>
  <si>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</si>
  <si>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</si>
  <si>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</si>
  <si>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</si>
  <si>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</si>
  <si>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</si>
  <si>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</si>
  <si>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2021Q3</t>
  </si>
  <si>
    <t>2021Q4</t>
  </si>
  <si>
    <t>2022Q1</t>
  </si>
  <si>
    <t>2022Q2</t>
  </si>
  <si>
    <t>Prognoze (10.08.2022)</t>
  </si>
  <si>
    <t>Projection (10.08.2022)</t>
  </si>
  <si>
    <t>https://www.fdp.gov.lv/lv/publikacijas-un-parskati/zinojumi/2022/12-08</t>
  </si>
  <si>
    <t>05.09.2022.</t>
  </si>
  <si>
    <t>15.09.2022.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</si>
</sst>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u/>
      <sz val="10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10" borderId="0" applyNumberFormat="0" applyBorder="0" applyAlignment="0" applyProtection="0"/>
  </cellStyleXfs>
  <cellXfs count="169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165" fontId="10" fillId="0" borderId="0" xfId="0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>
      <alignment horizontal="right"/>
    </xf>
    <xf numFmtId="0" fontId="4" fillId="7" borderId="0" xfId="0" applyFont="1" applyFill="1"/>
    <xf numFmtId="164" fontId="4" fillId="7" borderId="0" xfId="1" applyNumberFormat="1" applyFont="1" applyFill="1" applyBorder="1"/>
    <xf numFmtId="0" fontId="9" fillId="7" borderId="0" xfId="2" applyFont="1" applyFill="1" applyBorder="1" applyAlignment="1">
      <alignment horizontal="right"/>
    </xf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1" fillId="7" borderId="0" xfId="0" applyFont="1" applyFill="1" applyAlignment="1">
      <alignment horizontal="center" vertical="center"/>
    </xf>
    <xf numFmtId="0" fontId="13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6" fillId="0" borderId="0" xfId="2" applyNumberFormat="1" applyFont="1"/>
    <xf numFmtId="0" fontId="9" fillId="0" borderId="0" xfId="2" applyFont="1" applyAlignment="1">
      <alignment horizontal="right"/>
    </xf>
    <xf numFmtId="0" fontId="18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3" fillId="7" borderId="0" xfId="0" applyFont="1" applyFill="1" applyAlignment="1">
      <alignment horizontal="center" vertical="center"/>
    </xf>
    <xf numFmtId="0" fontId="24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5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1" fillId="0" borderId="0" xfId="0" applyNumberFormat="1" applyFont="1"/>
    <xf numFmtId="0" fontId="25" fillId="7" borderId="0" xfId="0" applyFont="1" applyFill="1" applyAlignment="1">
      <alignment horizontal="right"/>
    </xf>
    <xf numFmtId="166" fontId="26" fillId="0" borderId="0" xfId="0" applyNumberFormat="1" applyFont="1"/>
    <xf numFmtId="0" fontId="28" fillId="7" borderId="0" xfId="0" applyFont="1" applyFill="1" applyAlignment="1">
      <alignment horizontal="right"/>
    </xf>
    <xf numFmtId="0" fontId="18" fillId="7" borderId="0" xfId="0" applyFont="1" applyFill="1" applyAlignment="1">
      <alignment horizontal="right"/>
    </xf>
    <xf numFmtId="166" fontId="27" fillId="7" borderId="0" xfId="0" applyNumberFormat="1" applyFont="1" applyFill="1"/>
    <xf numFmtId="0" fontId="3" fillId="2" borderId="0" xfId="0" applyFont="1" applyFill="1" applyAlignment="1">
      <alignment horizontal="center" vertical="center" wrapText="1" readingOrder="1"/>
    </xf>
    <xf numFmtId="164" fontId="29" fillId="0" borderId="0" xfId="0" applyNumberFormat="1" applyFont="1" applyAlignment="1">
      <alignment horizontal="right"/>
    </xf>
    <xf numFmtId="0" fontId="31" fillId="0" borderId="0" xfId="2" applyFont="1" applyAlignment="1">
      <alignment horizontal="center"/>
    </xf>
    <xf numFmtId="0" fontId="32" fillId="7" borderId="0" xfId="0" applyFont="1" applyFill="1" applyAlignment="1">
      <alignment horizontal="left"/>
    </xf>
    <xf numFmtId="164" fontId="7" fillId="7" borderId="0" xfId="0" applyNumberFormat="1" applyFont="1" applyFill="1"/>
    <xf numFmtId="0" fontId="28" fillId="0" borderId="0" xfId="0" applyFont="1" applyAlignment="1">
      <alignment horizontal="right"/>
    </xf>
    <xf numFmtId="0" fontId="28" fillId="0" borderId="0" xfId="0" applyFont="1"/>
    <xf numFmtId="0" fontId="24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/>
    <xf numFmtId="165" fontId="16" fillId="7" borderId="0" xfId="2" applyNumberFormat="1" applyFont="1" applyFill="1"/>
    <xf numFmtId="166" fontId="29" fillId="7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3" fillId="0" borderId="0" xfId="2" applyFont="1"/>
    <xf numFmtId="0" fontId="34" fillId="0" borderId="0" xfId="2" applyFont="1" applyAlignment="1">
      <alignment horizontal="center" vertical="center" wrapText="1"/>
    </xf>
    <xf numFmtId="0" fontId="11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5" fillId="0" borderId="0" xfId="2" applyFont="1"/>
    <xf numFmtId="165" fontId="33" fillId="0" borderId="0" xfId="2" applyNumberFormat="1" applyFont="1"/>
    <xf numFmtId="0" fontId="5" fillId="7" borderId="0" xfId="2" applyFont="1" applyFill="1" applyAlignment="1">
      <alignment horizontal="center"/>
    </xf>
    <xf numFmtId="165" fontId="33" fillId="7" borderId="0" xfId="2" applyNumberFormat="1" applyFont="1" applyFill="1"/>
    <xf numFmtId="2" fontId="33" fillId="0" borderId="0" xfId="2" applyNumberFormat="1" applyFont="1"/>
    <xf numFmtId="0" fontId="4" fillId="0" borderId="0" xfId="2" applyFont="1"/>
    <xf numFmtId="0" fontId="36" fillId="0" borderId="0" xfId="2" applyFont="1" applyAlignment="1"/>
    <xf numFmtId="0" fontId="36" fillId="0" borderId="0" xfId="2" applyFont="1" applyAlignment="1">
      <alignment horizontal="center" vertical="center"/>
    </xf>
    <xf numFmtId="3" fontId="1" fillId="0" borderId="0" xfId="0" applyNumberFormat="1" applyFont="1"/>
    <xf numFmtId="0" fontId="25" fillId="0" borderId="0" xfId="7" applyFont="1" applyFill="1" applyBorder="1" applyAlignment="1" applyProtection="1">
      <alignment horizontal="right"/>
    </xf>
    <xf numFmtId="165" fontId="37" fillId="7" borderId="0" xfId="2" applyNumberFormat="1" applyFont="1" applyFill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8" fillId="0" borderId="0" xfId="6" applyFont="1" applyFill="1" applyBorder="1" applyAlignment="1">
      <alignment horizontal="right" wrapText="1"/>
    </xf>
    <xf numFmtId="167" fontId="21" fillId="0" borderId="0" xfId="0" applyNumberFormat="1" applyFont="1"/>
    <xf numFmtId="165" fontId="37" fillId="0" borderId="0" xfId="2" applyNumberFormat="1" applyFont="1"/>
    <xf numFmtId="0" fontId="38" fillId="7" borderId="0" xfId="6" applyFont="1" applyFill="1"/>
    <xf numFmtId="0" fontId="37" fillId="0" borderId="0" xfId="2" applyFont="1"/>
    <xf numFmtId="0" fontId="39" fillId="0" borderId="0" xfId="2" applyFont="1" applyAlignment="1">
      <alignment horizontal="left"/>
    </xf>
    <xf numFmtId="14" fontId="24" fillId="0" borderId="0" xfId="2" applyNumberFormat="1" applyFont="1" applyAlignment="1">
      <alignment horizontal="center" vertical="center"/>
    </xf>
    <xf numFmtId="1" fontId="0" fillId="0" borderId="0" xfId="0" applyNumberFormat="1"/>
    <xf numFmtId="0" fontId="40" fillId="0" borderId="0" xfId="6" applyFont="1" applyFill="1"/>
    <xf numFmtId="0" fontId="41" fillId="7" borderId="0" xfId="6" applyFont="1" applyFill="1"/>
    <xf numFmtId="166" fontId="0" fillId="0" borderId="0" xfId="0" applyNumberFormat="1"/>
    <xf numFmtId="0" fontId="40" fillId="7" borderId="0" xfId="6" applyFont="1" applyFill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0" fontId="6" fillId="0" borderId="0" xfId="2" applyFont="1" applyAlignment="1">
      <alignment horizontal="center"/>
    </xf>
    <xf numFmtId="2" fontId="37" fillId="0" borderId="0" xfId="2" applyNumberFormat="1" applyFont="1"/>
    <xf numFmtId="0" fontId="42" fillId="0" borderId="0" xfId="2" applyFont="1"/>
    <xf numFmtId="0" fontId="26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7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7" fillId="7" borderId="0" xfId="2" applyNumberFormat="1" applyFont="1" applyFill="1"/>
    <xf numFmtId="1" fontId="37" fillId="7" borderId="0" xfId="2" applyNumberFormat="1" applyFont="1" applyFill="1"/>
    <xf numFmtId="1" fontId="23" fillId="0" borderId="0" xfId="2" applyNumberFormat="1" applyFont="1"/>
    <xf numFmtId="10" fontId="37" fillId="0" borderId="0" xfId="1" applyNumberFormat="1" applyFont="1" applyFill="1" applyProtection="1"/>
    <xf numFmtId="0" fontId="25" fillId="11" borderId="0" xfId="0" applyFont="1" applyFill="1"/>
    <xf numFmtId="0" fontId="39" fillId="0" borderId="0" xfId="2" applyFont="1"/>
    <xf numFmtId="14" fontId="43" fillId="0" borderId="0" xfId="2" applyNumberFormat="1" applyFont="1" applyBorder="1" applyAlignment="1">
      <alignment horizontal="center" vertical="center"/>
    </xf>
    <xf numFmtId="0" fontId="38" fillId="0" borderId="0" xfId="6" applyFont="1"/>
    <xf numFmtId="14" fontId="25" fillId="0" borderId="0" xfId="0" applyNumberFormat="1" applyFont="1" applyAlignment="1">
      <alignment horizontal="center"/>
    </xf>
    <xf numFmtId="0" fontId="40" fillId="11" borderId="0" xfId="6" applyFont="1" applyFill="1"/>
    <xf numFmtId="0" fontId="40" fillId="7" borderId="0" xfId="6" applyFont="1" applyFill="1" applyBorder="1" applyAlignment="1">
      <alignment horizontal="right"/>
    </xf>
    <xf numFmtId="164" fontId="21" fillId="0" borderId="0" xfId="1" applyNumberFormat="1" applyFont="1"/>
    <xf numFmtId="164" fontId="7" fillId="0" borderId="12" xfId="1" applyNumberFormat="1" applyFont="1" applyFill="1" applyBorder="1" applyAlignment="1" applyProtection="1">
      <alignment horizontal="right"/>
    </xf>
    <xf numFmtId="0" fontId="6" fillId="0" borderId="0" xfId="2" applyFont="1" applyBorder="1" applyAlignment="1">
      <alignment horizontal="right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2" fillId="8" borderId="0" xfId="2" applyFont="1" applyFill="1" applyAlignment="1">
      <alignment horizontal="left"/>
    </xf>
    <xf numFmtId="0" fontId="12" fillId="8" borderId="0" xfId="2" applyFont="1" applyFill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39" fillId="0" borderId="0" xfId="2" applyFont="1" applyAlignment="1">
      <alignment horizontal="left"/>
    </xf>
    <xf numFmtId="0" fontId="15" fillId="9" borderId="0" xfId="2" applyFont="1" applyFill="1" applyAlignment="1">
      <alignment horizontal="center" wrapText="1"/>
    </xf>
    <xf numFmtId="0" fontId="15" fillId="9" borderId="0" xfId="2" applyFont="1" applyFill="1" applyAlignment="1">
      <alignment horizontal="center"/>
    </xf>
    <xf numFmtId="0" fontId="39" fillId="11" borderId="0" xfId="2" applyFont="1" applyFill="1" applyAlignment="1">
      <alignment horizontal="left"/>
    </xf>
  </cellXfs>
  <cellStyles count="8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Parasts" xfId="0" builtinId="0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GDP'!$I$6:$J$36</c:f>
              <c:multiLvlStrCache>
                <c:ptCount val="3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GDP'!$L$6:$L$36</c:f>
              <c:numCache>
                <c:formatCode>0.0</c:formatCode>
                <c:ptCount val="31"/>
                <c:pt idx="0">
                  <c:v>0.5242798372085794</c:v>
                </c:pt>
                <c:pt idx="1">
                  <c:v>1.2920455559948476</c:v>
                </c:pt>
                <c:pt idx="2">
                  <c:v>0.95650555150607641</c:v>
                </c:pt>
                <c:pt idx="3">
                  <c:v>2.0214998508217596</c:v>
                </c:pt>
                <c:pt idx="4">
                  <c:v>1.050317149370682</c:v>
                </c:pt>
                <c:pt idx="5">
                  <c:v>2.4468707639936116</c:v>
                </c:pt>
                <c:pt idx="6">
                  <c:v>2.1590812270857977</c:v>
                </c:pt>
                <c:pt idx="7">
                  <c:v>0.89121264813252166</c:v>
                </c:pt>
                <c:pt idx="8">
                  <c:v>2.2305001553257329</c:v>
                </c:pt>
                <c:pt idx="9">
                  <c:v>1.2038446852292519</c:v>
                </c:pt>
                <c:pt idx="10">
                  <c:v>0.70760306352387925</c:v>
                </c:pt>
                <c:pt idx="11">
                  <c:v>2.0488134061680863</c:v>
                </c:pt>
                <c:pt idx="12">
                  <c:v>2.6121497542551007</c:v>
                </c:pt>
                <c:pt idx="13">
                  <c:v>1.8136843601845605</c:v>
                </c:pt>
                <c:pt idx="14">
                  <c:v>2.2685921034653385</c:v>
                </c:pt>
                <c:pt idx="15">
                  <c:v>1.4908564264739865</c:v>
                </c:pt>
                <c:pt idx="16">
                  <c:v>1.4015511420366156</c:v>
                </c:pt>
                <c:pt idx="17">
                  <c:v>0.76959269022404153</c:v>
                </c:pt>
                <c:pt idx="18">
                  <c:v>0.69002091576187319</c:v>
                </c:pt>
                <c:pt idx="19">
                  <c:v>5.3243575672542294E-2</c:v>
                </c:pt>
                <c:pt idx="20">
                  <c:v>-0.94310888133404791</c:v>
                </c:pt>
                <c:pt idx="21">
                  <c:v>0.87774086197011414</c:v>
                </c:pt>
                <c:pt idx="22">
                  <c:v>-10.465385716494598</c:v>
                </c:pt>
                <c:pt idx="23">
                  <c:v>-2.6894243765588932</c:v>
                </c:pt>
                <c:pt idx="24">
                  <c:v>-2.9024392603984888</c:v>
                </c:pt>
                <c:pt idx="25">
                  <c:v>-5.1267359007188613</c:v>
                </c:pt>
                <c:pt idx="26">
                  <c:v>8.3481160585071716</c:v>
                </c:pt>
                <c:pt idx="27">
                  <c:v>3.8865213488770638</c:v>
                </c:pt>
                <c:pt idx="28">
                  <c:v>3.5833160929573662</c:v>
                </c:pt>
                <c:pt idx="29">
                  <c:v>8.3143522033542574</c:v>
                </c:pt>
                <c:pt idx="30">
                  <c:v>4.4667117881601905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GDP'!$I$6:$J$36</c:f>
              <c:multiLvlStrCache>
                <c:ptCount val="3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GDP'!$M$6:$M$36</c:f>
              <c:numCache>
                <c:formatCode>0.0</c:formatCode>
                <c:ptCount val="31"/>
                <c:pt idx="0">
                  <c:v>0.634242360254757</c:v>
                </c:pt>
                <c:pt idx="1">
                  <c:v>0.59348629196478297</c:v>
                </c:pt>
                <c:pt idx="2">
                  <c:v>0.54579199948058454</c:v>
                </c:pt>
                <c:pt idx="3">
                  <c:v>0.49836644775966615</c:v>
                </c:pt>
                <c:pt idx="4">
                  <c:v>0.36498922745202494</c:v>
                </c:pt>
                <c:pt idx="5">
                  <c:v>0.3234505973769477</c:v>
                </c:pt>
                <c:pt idx="6">
                  <c:v>0.31305100586720641</c:v>
                </c:pt>
                <c:pt idx="7">
                  <c:v>0.37806917863627432</c:v>
                </c:pt>
                <c:pt idx="8">
                  <c:v>0.53924374955349919</c:v>
                </c:pt>
                <c:pt idx="9">
                  <c:v>0.59802617400050972</c:v>
                </c:pt>
                <c:pt idx="10">
                  <c:v>0.67956172835252993</c:v>
                </c:pt>
                <c:pt idx="11">
                  <c:v>0.65345214203800783</c:v>
                </c:pt>
                <c:pt idx="12">
                  <c:v>0.53480727594544619</c:v>
                </c:pt>
                <c:pt idx="13">
                  <c:v>0.42786375185457926</c:v>
                </c:pt>
                <c:pt idx="14">
                  <c:v>0.32891034553032239</c:v>
                </c:pt>
                <c:pt idx="15">
                  <c:v>0.31499568843878067</c:v>
                </c:pt>
                <c:pt idx="16">
                  <c:v>0.38553125323332893</c:v>
                </c:pt>
                <c:pt idx="17">
                  <c:v>0.49907932439840019</c:v>
                </c:pt>
                <c:pt idx="18">
                  <c:v>0.59254882673696863</c:v>
                </c:pt>
                <c:pt idx="19">
                  <c:v>0.6254722092964049</c:v>
                </c:pt>
                <c:pt idx="20">
                  <c:v>0.58130583253375312</c:v>
                </c:pt>
                <c:pt idx="21">
                  <c:v>0.50745360721308741</c:v>
                </c:pt>
                <c:pt idx="22">
                  <c:v>0.4325801907637784</c:v>
                </c:pt>
                <c:pt idx="23">
                  <c:v>0.48771290357041669</c:v>
                </c:pt>
                <c:pt idx="24">
                  <c:v>0.6023881491143912</c:v>
                </c:pt>
                <c:pt idx="25">
                  <c:v>0.74482515562440321</c:v>
                </c:pt>
                <c:pt idx="26">
                  <c:v>0.91641035105473301</c:v>
                </c:pt>
                <c:pt idx="27">
                  <c:v>0.78772018172008962</c:v>
                </c:pt>
                <c:pt idx="28">
                  <c:v>0.64132730289698514</c:v>
                </c:pt>
                <c:pt idx="29">
                  <c:v>0.48873286591106635</c:v>
                </c:pt>
                <c:pt idx="30">
                  <c:v>0.42347733277091892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GDP'!$I$6:$J$36</c:f>
              <c:multiLvlStrCache>
                <c:ptCount val="3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GDP'!$N$6:$N$36</c:f>
              <c:numCache>
                <c:formatCode>0.0</c:formatCode>
                <c:ptCount val="31"/>
                <c:pt idx="0">
                  <c:v>0.23786424342539461</c:v>
                </c:pt>
                <c:pt idx="1">
                  <c:v>2.4027853945337907E-2</c:v>
                </c:pt>
                <c:pt idx="2">
                  <c:v>1.1135982859290663</c:v>
                </c:pt>
                <c:pt idx="3">
                  <c:v>-0.67153780203542424</c:v>
                </c:pt>
                <c:pt idx="4">
                  <c:v>-1.669330575168176</c:v>
                </c:pt>
                <c:pt idx="5">
                  <c:v>-1.3886427253815314</c:v>
                </c:pt>
                <c:pt idx="6">
                  <c:v>-3.3279534890073617</c:v>
                </c:pt>
                <c:pt idx="7">
                  <c:v>-1.3783001949028222</c:v>
                </c:pt>
                <c:pt idx="8">
                  <c:v>-0.37785691865424881</c:v>
                </c:pt>
                <c:pt idx="9">
                  <c:v>0.31881927205286981</c:v>
                </c:pt>
                <c:pt idx="10">
                  <c:v>2.9801369602904249</c:v>
                </c:pt>
                <c:pt idx="11">
                  <c:v>2.6308152185042593</c:v>
                </c:pt>
                <c:pt idx="12">
                  <c:v>2.3438532168086352</c:v>
                </c:pt>
                <c:pt idx="13">
                  <c:v>3.4438474324908279</c:v>
                </c:pt>
                <c:pt idx="14">
                  <c:v>1.8216050435801576</c:v>
                </c:pt>
                <c:pt idx="15">
                  <c:v>2.0362331257533302</c:v>
                </c:pt>
                <c:pt idx="16">
                  <c:v>3.0230106802824745</c:v>
                </c:pt>
                <c:pt idx="17">
                  <c:v>1.4871085849349956</c:v>
                </c:pt>
                <c:pt idx="18">
                  <c:v>2.4475961146757044</c:v>
                </c:pt>
                <c:pt idx="19">
                  <c:v>1.9762814439516447</c:v>
                </c:pt>
                <c:pt idx="20">
                  <c:v>0.25408368549092281</c:v>
                </c:pt>
                <c:pt idx="21">
                  <c:v>1.1888518259362011</c:v>
                </c:pt>
                <c:pt idx="22">
                  <c:v>-0.95768804706855926</c:v>
                </c:pt>
                <c:pt idx="23">
                  <c:v>-0.41288893946501809</c:v>
                </c:pt>
                <c:pt idx="24">
                  <c:v>0.83317603266385099</c:v>
                </c:pt>
                <c:pt idx="25">
                  <c:v>-0.52169960055476228</c:v>
                </c:pt>
                <c:pt idx="26">
                  <c:v>1.9162586887552764</c:v>
                </c:pt>
                <c:pt idx="27">
                  <c:v>1.0480131924904836</c:v>
                </c:pt>
                <c:pt idx="28">
                  <c:v>8.2930001528508004E-2</c:v>
                </c:pt>
                <c:pt idx="29">
                  <c:v>1.0249663219052674</c:v>
                </c:pt>
                <c:pt idx="30">
                  <c:v>0.14563677983100845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GDP'!$I$6:$J$36</c:f>
              <c:multiLvlStrCache>
                <c:ptCount val="3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GDP'!$O$6:$O$36</c:f>
              <c:numCache>
                <c:formatCode>0.0</c:formatCode>
                <c:ptCount val="31"/>
                <c:pt idx="0">
                  <c:v>3.9077041887516137</c:v>
                </c:pt>
                <c:pt idx="1">
                  <c:v>2.070544622853669</c:v>
                </c:pt>
                <c:pt idx="2">
                  <c:v>1.3770257751455319</c:v>
                </c:pt>
                <c:pt idx="3">
                  <c:v>2.7123331678790623</c:v>
                </c:pt>
                <c:pt idx="4">
                  <c:v>1.1410580150552825</c:v>
                </c:pt>
                <c:pt idx="5">
                  <c:v>1.4298331688025958</c:v>
                </c:pt>
                <c:pt idx="6">
                  <c:v>3.5307951915053306</c:v>
                </c:pt>
                <c:pt idx="7">
                  <c:v>2.4381337308126136</c:v>
                </c:pt>
                <c:pt idx="8">
                  <c:v>2.0824962283808723</c:v>
                </c:pt>
                <c:pt idx="9">
                  <c:v>4.4785148916166833</c:v>
                </c:pt>
                <c:pt idx="10">
                  <c:v>2.7967145810296041</c:v>
                </c:pt>
                <c:pt idx="11">
                  <c:v>2.6943621754177589</c:v>
                </c:pt>
                <c:pt idx="12">
                  <c:v>5.5747427975409707</c:v>
                </c:pt>
                <c:pt idx="13">
                  <c:v>1.6895220513318283</c:v>
                </c:pt>
                <c:pt idx="14">
                  <c:v>6.4403684030541237</c:v>
                </c:pt>
                <c:pt idx="15">
                  <c:v>2.191406221734487</c:v>
                </c:pt>
                <c:pt idx="16">
                  <c:v>0.92343492360517732</c:v>
                </c:pt>
                <c:pt idx="17">
                  <c:v>2.5987073515879056</c:v>
                </c:pt>
                <c:pt idx="18">
                  <c:v>-1.3614573118042328</c:v>
                </c:pt>
                <c:pt idx="19">
                  <c:v>3.838099501617763</c:v>
                </c:pt>
                <c:pt idx="20">
                  <c:v>0.19772584686428862</c:v>
                </c:pt>
                <c:pt idx="21">
                  <c:v>1.4331429548617765</c:v>
                </c:pt>
                <c:pt idx="22">
                  <c:v>-7.7170296381603789</c:v>
                </c:pt>
                <c:pt idx="23">
                  <c:v>-1.682777163639066</c:v>
                </c:pt>
                <c:pt idx="24">
                  <c:v>2.3772740658109415</c:v>
                </c:pt>
                <c:pt idx="25">
                  <c:v>-0.54021411857136414</c:v>
                </c:pt>
                <c:pt idx="26">
                  <c:v>9.687915677659257</c:v>
                </c:pt>
                <c:pt idx="27">
                  <c:v>3.9344393341241326</c:v>
                </c:pt>
                <c:pt idx="28">
                  <c:v>3.1553338541909088</c:v>
                </c:pt>
                <c:pt idx="29">
                  <c:v>5.9827963209382071</c:v>
                </c:pt>
                <c:pt idx="30">
                  <c:v>5.8718042912925243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GDP'!$I$6:$J$36</c:f>
              <c:multiLvlStrCache>
                <c:ptCount val="3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GDP'!$P$6:$P$36</c:f>
              <c:numCache>
                <c:formatCode>0.0</c:formatCode>
                <c:ptCount val="31"/>
                <c:pt idx="0">
                  <c:v>-3.0326077188492886</c:v>
                </c:pt>
                <c:pt idx="1">
                  <c:v>-5.2374939951621204E-3</c:v>
                </c:pt>
                <c:pt idx="2">
                  <c:v>-0.73074920773083596</c:v>
                </c:pt>
                <c:pt idx="3">
                  <c:v>-3.0799076778639023</c:v>
                </c:pt>
                <c:pt idx="4">
                  <c:v>-0.42532688057514312</c:v>
                </c:pt>
                <c:pt idx="5">
                  <c:v>-2.2201252941997716</c:v>
                </c:pt>
                <c:pt idx="6">
                  <c:v>-3.2923281447049124</c:v>
                </c:pt>
                <c:pt idx="7">
                  <c:v>-0.20008494811981659</c:v>
                </c:pt>
                <c:pt idx="8">
                  <c:v>-3.3405538518034108</c:v>
                </c:pt>
                <c:pt idx="9">
                  <c:v>-4.3510443160216479</c:v>
                </c:pt>
                <c:pt idx="10">
                  <c:v>-4.3569985644438747</c:v>
                </c:pt>
                <c:pt idx="11">
                  <c:v>-7.4709911021461339</c:v>
                </c:pt>
                <c:pt idx="12">
                  <c:v>-4.8896913570491645</c:v>
                </c:pt>
                <c:pt idx="13">
                  <c:v>-4.8046551377094096</c:v>
                </c:pt>
                <c:pt idx="14">
                  <c:v>-3.7770653582712752</c:v>
                </c:pt>
                <c:pt idx="15">
                  <c:v>-4.1933839512621915</c:v>
                </c:pt>
                <c:pt idx="16">
                  <c:v>-4.3211869948842905</c:v>
                </c:pt>
                <c:pt idx="17">
                  <c:v>-2.5070762732400227</c:v>
                </c:pt>
                <c:pt idx="18">
                  <c:v>-2.8245347774347653</c:v>
                </c:pt>
                <c:pt idx="19">
                  <c:v>-1.9507928112637387</c:v>
                </c:pt>
                <c:pt idx="20">
                  <c:v>-1.1552701425376992</c:v>
                </c:pt>
                <c:pt idx="21">
                  <c:v>-2.6585715151447973</c:v>
                </c:pt>
                <c:pt idx="22">
                  <c:v>10.50683476123921</c:v>
                </c:pt>
                <c:pt idx="23">
                  <c:v>0.59134881117711813</c:v>
                </c:pt>
                <c:pt idx="24">
                  <c:v>-2.0419961736582062</c:v>
                </c:pt>
                <c:pt idx="25">
                  <c:v>-0.7960071868529065</c:v>
                </c:pt>
                <c:pt idx="26">
                  <c:v>-18.728317154176352</c:v>
                </c:pt>
                <c:pt idx="27">
                  <c:v>-10.358592992627127</c:v>
                </c:pt>
                <c:pt idx="28">
                  <c:v>-7.294874153575849</c:v>
                </c:pt>
                <c:pt idx="29">
                  <c:v>-10.800005761210183</c:v>
                </c:pt>
                <c:pt idx="30">
                  <c:v>-8.0973877183815386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GDP'!$I$6:$J$36</c:f>
              <c:multiLvlStrCache>
                <c:ptCount val="3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GDP'!$K$6:$K$36</c:f>
              <c:numCache>
                <c:formatCode>0.0</c:formatCode>
                <c:ptCount val="31"/>
                <c:pt idx="0">
                  <c:v>1.4694852724456142</c:v>
                </c:pt>
                <c:pt idx="1">
                  <c:v>3.0435791809613644</c:v>
                </c:pt>
                <c:pt idx="2">
                  <c:v>3.9864965513486617</c:v>
                </c:pt>
                <c:pt idx="3">
                  <c:v>4.2962828015336685</c:v>
                </c:pt>
                <c:pt idx="4">
                  <c:v>3.5818366252567957</c:v>
                </c:pt>
                <c:pt idx="5">
                  <c:v>3.9837891841420836</c:v>
                </c:pt>
                <c:pt idx="6">
                  <c:v>1.4742973953661975</c:v>
                </c:pt>
                <c:pt idx="7">
                  <c:v>0.90609713434894879</c:v>
                </c:pt>
                <c:pt idx="8">
                  <c:v>2.274156222452306</c:v>
                </c:pt>
                <c:pt idx="9">
                  <c:v>2.0253728657169123</c:v>
                </c:pt>
                <c:pt idx="10">
                  <c:v>3.7873107991027499</c:v>
                </c:pt>
                <c:pt idx="11">
                  <c:v>3.9169851480586493</c:v>
                </c:pt>
                <c:pt idx="12">
                  <c:v>3.4053289504875295</c:v>
                </c:pt>
                <c:pt idx="13">
                  <c:v>3.3498623823670304</c:v>
                </c:pt>
                <c:pt idx="14">
                  <c:v>3.8424799815350852</c:v>
                </c:pt>
                <c:pt idx="15">
                  <c:v>4.6165343176717721</c:v>
                </c:pt>
                <c:pt idx="16">
                  <c:v>4.919351893017132</c:v>
                </c:pt>
                <c:pt idx="17">
                  <c:v>4.5605576371222645</c:v>
                </c:pt>
                <c:pt idx="18">
                  <c:v>2.9816854761829825</c:v>
                </c:pt>
                <c:pt idx="19">
                  <c:v>1.3880120426431386</c:v>
                </c:pt>
                <c:pt idx="20">
                  <c:v>0.86009432399798413</c:v>
                </c:pt>
                <c:pt idx="21">
                  <c:v>-1.6490910731896014</c:v>
                </c:pt>
                <c:pt idx="22">
                  <c:v>-8.710189751734509</c:v>
                </c:pt>
                <c:pt idx="23">
                  <c:v>-3.0385351398300897</c:v>
                </c:pt>
                <c:pt idx="24">
                  <c:v>-1.63983601062202</c:v>
                </c:pt>
                <c:pt idx="25">
                  <c:v>-0.4149301073285927</c:v>
                </c:pt>
                <c:pt idx="26">
                  <c:v>10.077208603980958</c:v>
                </c:pt>
                <c:pt idx="27">
                  <c:v>4.829776634226346</c:v>
                </c:pt>
                <c:pt idx="28">
                  <c:v>2.795158050810187</c:v>
                </c:pt>
                <c:pt idx="29">
                  <c:v>6.3827595197384568</c:v>
                </c:pt>
                <c:pt idx="30">
                  <c:v>2.9188127750623627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5027307997195439E-2"/>
          <c:y val="0.12387075176276127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GDP'!$J$6:$J$36</c:f>
              <c:strCache>
                <c:ptCount val="3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  <c:pt idx="30">
                  <c:v>II</c:v>
                </c:pt>
              </c:strCache>
            </c:strRef>
          </c:cat>
          <c:val>
            <c:numRef>
              <c:f>'IKP, GDP'!$L$6:$L$36</c:f>
              <c:numCache>
                <c:formatCode>0.0</c:formatCode>
                <c:ptCount val="31"/>
                <c:pt idx="0">
                  <c:v>0.5242798372085794</c:v>
                </c:pt>
                <c:pt idx="1">
                  <c:v>1.2920455559948476</c:v>
                </c:pt>
                <c:pt idx="2">
                  <c:v>0.95650555150607641</c:v>
                </c:pt>
                <c:pt idx="3">
                  <c:v>2.0214998508217596</c:v>
                </c:pt>
                <c:pt idx="4">
                  <c:v>1.050317149370682</c:v>
                </c:pt>
                <c:pt idx="5">
                  <c:v>2.4468707639936116</c:v>
                </c:pt>
                <c:pt idx="6">
                  <c:v>2.1590812270857977</c:v>
                </c:pt>
                <c:pt idx="7">
                  <c:v>0.89121264813252166</c:v>
                </c:pt>
                <c:pt idx="8">
                  <c:v>2.2305001553257329</c:v>
                </c:pt>
                <c:pt idx="9">
                  <c:v>1.2038446852292519</c:v>
                </c:pt>
                <c:pt idx="10">
                  <c:v>0.70760306352387925</c:v>
                </c:pt>
                <c:pt idx="11">
                  <c:v>2.0488134061680863</c:v>
                </c:pt>
                <c:pt idx="12">
                  <c:v>2.6121497542551007</c:v>
                </c:pt>
                <c:pt idx="13">
                  <c:v>1.8136843601845605</c:v>
                </c:pt>
                <c:pt idx="14">
                  <c:v>2.2685921034653385</c:v>
                </c:pt>
                <c:pt idx="15">
                  <c:v>1.4908564264739865</c:v>
                </c:pt>
                <c:pt idx="16">
                  <c:v>1.4015511420366156</c:v>
                </c:pt>
                <c:pt idx="17">
                  <c:v>0.76959269022404153</c:v>
                </c:pt>
                <c:pt idx="18">
                  <c:v>0.69002091576187319</c:v>
                </c:pt>
                <c:pt idx="19">
                  <c:v>5.3243575672542294E-2</c:v>
                </c:pt>
                <c:pt idx="20">
                  <c:v>-0.94310888133404791</c:v>
                </c:pt>
                <c:pt idx="21">
                  <c:v>0.87774086197011414</c:v>
                </c:pt>
                <c:pt idx="22">
                  <c:v>-10.465385716494598</c:v>
                </c:pt>
                <c:pt idx="23">
                  <c:v>-2.6894243765588932</c:v>
                </c:pt>
                <c:pt idx="24">
                  <c:v>-2.9024392603984888</c:v>
                </c:pt>
                <c:pt idx="25">
                  <c:v>-5.1267359007188613</c:v>
                </c:pt>
                <c:pt idx="26">
                  <c:v>8.3481160585071716</c:v>
                </c:pt>
                <c:pt idx="27">
                  <c:v>3.8865213488770638</c:v>
                </c:pt>
                <c:pt idx="28">
                  <c:v>3.5833160929573662</c:v>
                </c:pt>
                <c:pt idx="29">
                  <c:v>8.3143522033542574</c:v>
                </c:pt>
                <c:pt idx="30">
                  <c:v>4.4667117881601905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GDP'!$J$6:$J$36</c:f>
              <c:strCache>
                <c:ptCount val="3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  <c:pt idx="30">
                  <c:v>II</c:v>
                </c:pt>
              </c:strCache>
            </c:strRef>
          </c:cat>
          <c:val>
            <c:numRef>
              <c:f>'IKP, GDP'!$M$6:$M$36</c:f>
              <c:numCache>
                <c:formatCode>0.0</c:formatCode>
                <c:ptCount val="31"/>
                <c:pt idx="0">
                  <c:v>0.634242360254757</c:v>
                </c:pt>
                <c:pt idx="1">
                  <c:v>0.59348629196478297</c:v>
                </c:pt>
                <c:pt idx="2">
                  <c:v>0.54579199948058454</c:v>
                </c:pt>
                <c:pt idx="3">
                  <c:v>0.49836644775966615</c:v>
                </c:pt>
                <c:pt idx="4">
                  <c:v>0.36498922745202494</c:v>
                </c:pt>
                <c:pt idx="5">
                  <c:v>0.3234505973769477</c:v>
                </c:pt>
                <c:pt idx="6">
                  <c:v>0.31305100586720641</c:v>
                </c:pt>
                <c:pt idx="7">
                  <c:v>0.37806917863627432</c:v>
                </c:pt>
                <c:pt idx="8">
                  <c:v>0.53924374955349919</c:v>
                </c:pt>
                <c:pt idx="9">
                  <c:v>0.59802617400050972</c:v>
                </c:pt>
                <c:pt idx="10">
                  <c:v>0.67956172835252993</c:v>
                </c:pt>
                <c:pt idx="11">
                  <c:v>0.65345214203800783</c:v>
                </c:pt>
                <c:pt idx="12">
                  <c:v>0.53480727594544619</c:v>
                </c:pt>
                <c:pt idx="13">
                  <c:v>0.42786375185457926</c:v>
                </c:pt>
                <c:pt idx="14">
                  <c:v>0.32891034553032239</c:v>
                </c:pt>
                <c:pt idx="15">
                  <c:v>0.31499568843878067</c:v>
                </c:pt>
                <c:pt idx="16">
                  <c:v>0.38553125323332893</c:v>
                </c:pt>
                <c:pt idx="17">
                  <c:v>0.49907932439840019</c:v>
                </c:pt>
                <c:pt idx="18">
                  <c:v>0.59254882673696863</c:v>
                </c:pt>
                <c:pt idx="19">
                  <c:v>0.6254722092964049</c:v>
                </c:pt>
                <c:pt idx="20">
                  <c:v>0.58130583253375312</c:v>
                </c:pt>
                <c:pt idx="21">
                  <c:v>0.50745360721308741</c:v>
                </c:pt>
                <c:pt idx="22">
                  <c:v>0.4325801907637784</c:v>
                </c:pt>
                <c:pt idx="23">
                  <c:v>0.48771290357041669</c:v>
                </c:pt>
                <c:pt idx="24">
                  <c:v>0.6023881491143912</c:v>
                </c:pt>
                <c:pt idx="25">
                  <c:v>0.74482515562440321</c:v>
                </c:pt>
                <c:pt idx="26">
                  <c:v>0.91641035105473301</c:v>
                </c:pt>
                <c:pt idx="27">
                  <c:v>0.78772018172008962</c:v>
                </c:pt>
                <c:pt idx="28">
                  <c:v>0.64132730289698514</c:v>
                </c:pt>
                <c:pt idx="29">
                  <c:v>0.48873286591106635</c:v>
                </c:pt>
                <c:pt idx="30">
                  <c:v>0.42347733277091892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GDP'!$J$6:$J$36</c:f>
              <c:strCache>
                <c:ptCount val="3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  <c:pt idx="30">
                  <c:v>II</c:v>
                </c:pt>
              </c:strCache>
            </c:strRef>
          </c:cat>
          <c:val>
            <c:numRef>
              <c:f>'IKP, GDP'!$N$6:$N$36</c:f>
              <c:numCache>
                <c:formatCode>0.0</c:formatCode>
                <c:ptCount val="31"/>
                <c:pt idx="0">
                  <c:v>0.23786424342539461</c:v>
                </c:pt>
                <c:pt idx="1">
                  <c:v>2.4027853945337907E-2</c:v>
                </c:pt>
                <c:pt idx="2">
                  <c:v>1.1135982859290663</c:v>
                </c:pt>
                <c:pt idx="3">
                  <c:v>-0.67153780203542424</c:v>
                </c:pt>
                <c:pt idx="4">
                  <c:v>-1.669330575168176</c:v>
                </c:pt>
                <c:pt idx="5">
                  <c:v>-1.3886427253815314</c:v>
                </c:pt>
                <c:pt idx="6">
                  <c:v>-3.3279534890073617</c:v>
                </c:pt>
                <c:pt idx="7">
                  <c:v>-1.3783001949028222</c:v>
                </c:pt>
                <c:pt idx="8">
                  <c:v>-0.37785691865424881</c:v>
                </c:pt>
                <c:pt idx="9">
                  <c:v>0.31881927205286981</c:v>
                </c:pt>
                <c:pt idx="10">
                  <c:v>2.9801369602904249</c:v>
                </c:pt>
                <c:pt idx="11">
                  <c:v>2.6308152185042593</c:v>
                </c:pt>
                <c:pt idx="12">
                  <c:v>2.3438532168086352</c:v>
                </c:pt>
                <c:pt idx="13">
                  <c:v>3.4438474324908279</c:v>
                </c:pt>
                <c:pt idx="14">
                  <c:v>1.8216050435801576</c:v>
                </c:pt>
                <c:pt idx="15">
                  <c:v>2.0362331257533302</c:v>
                </c:pt>
                <c:pt idx="16">
                  <c:v>3.0230106802824745</c:v>
                </c:pt>
                <c:pt idx="17">
                  <c:v>1.4871085849349956</c:v>
                </c:pt>
                <c:pt idx="18">
                  <c:v>2.4475961146757044</c:v>
                </c:pt>
                <c:pt idx="19">
                  <c:v>1.9762814439516447</c:v>
                </c:pt>
                <c:pt idx="20">
                  <c:v>0.25408368549092281</c:v>
                </c:pt>
                <c:pt idx="21">
                  <c:v>1.1888518259362011</c:v>
                </c:pt>
                <c:pt idx="22">
                  <c:v>-0.95768804706855926</c:v>
                </c:pt>
                <c:pt idx="23">
                  <c:v>-0.41288893946501809</c:v>
                </c:pt>
                <c:pt idx="24">
                  <c:v>0.83317603266385099</c:v>
                </c:pt>
                <c:pt idx="25">
                  <c:v>-0.52169960055476228</c:v>
                </c:pt>
                <c:pt idx="26">
                  <c:v>1.9162586887552764</c:v>
                </c:pt>
                <c:pt idx="27">
                  <c:v>1.0480131924904836</c:v>
                </c:pt>
                <c:pt idx="28">
                  <c:v>8.2930001528508004E-2</c:v>
                </c:pt>
                <c:pt idx="29">
                  <c:v>1.0249663219052674</c:v>
                </c:pt>
                <c:pt idx="30">
                  <c:v>0.14563677983100845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GDP'!$J$6:$J$36</c:f>
              <c:strCache>
                <c:ptCount val="3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  <c:pt idx="30">
                  <c:v>II</c:v>
                </c:pt>
              </c:strCache>
            </c:strRef>
          </c:cat>
          <c:val>
            <c:numRef>
              <c:f>'IKP, GDP'!$O$6:$O$36</c:f>
              <c:numCache>
                <c:formatCode>0.0</c:formatCode>
                <c:ptCount val="31"/>
                <c:pt idx="0">
                  <c:v>3.9077041887516137</c:v>
                </c:pt>
                <c:pt idx="1">
                  <c:v>2.070544622853669</c:v>
                </c:pt>
                <c:pt idx="2">
                  <c:v>1.3770257751455319</c:v>
                </c:pt>
                <c:pt idx="3">
                  <c:v>2.7123331678790623</c:v>
                </c:pt>
                <c:pt idx="4">
                  <c:v>1.1410580150552825</c:v>
                </c:pt>
                <c:pt idx="5">
                  <c:v>1.4298331688025958</c:v>
                </c:pt>
                <c:pt idx="6">
                  <c:v>3.5307951915053306</c:v>
                </c:pt>
                <c:pt idx="7">
                  <c:v>2.4381337308126136</c:v>
                </c:pt>
                <c:pt idx="8">
                  <c:v>2.0824962283808723</c:v>
                </c:pt>
                <c:pt idx="9">
                  <c:v>4.4785148916166833</c:v>
                </c:pt>
                <c:pt idx="10">
                  <c:v>2.7967145810296041</c:v>
                </c:pt>
                <c:pt idx="11">
                  <c:v>2.6943621754177589</c:v>
                </c:pt>
                <c:pt idx="12">
                  <c:v>5.5747427975409707</c:v>
                </c:pt>
                <c:pt idx="13">
                  <c:v>1.6895220513318283</c:v>
                </c:pt>
                <c:pt idx="14">
                  <c:v>6.4403684030541237</c:v>
                </c:pt>
                <c:pt idx="15">
                  <c:v>2.191406221734487</c:v>
                </c:pt>
                <c:pt idx="16">
                  <c:v>0.92343492360517732</c:v>
                </c:pt>
                <c:pt idx="17">
                  <c:v>2.5987073515879056</c:v>
                </c:pt>
                <c:pt idx="18">
                  <c:v>-1.3614573118042328</c:v>
                </c:pt>
                <c:pt idx="19">
                  <c:v>3.838099501617763</c:v>
                </c:pt>
                <c:pt idx="20">
                  <c:v>0.19772584686428862</c:v>
                </c:pt>
                <c:pt idx="21">
                  <c:v>1.4331429548617765</c:v>
                </c:pt>
                <c:pt idx="22">
                  <c:v>-7.7170296381603789</c:v>
                </c:pt>
                <c:pt idx="23">
                  <c:v>-1.682777163639066</c:v>
                </c:pt>
                <c:pt idx="24">
                  <c:v>2.3772740658109415</c:v>
                </c:pt>
                <c:pt idx="25">
                  <c:v>-0.54021411857136414</c:v>
                </c:pt>
                <c:pt idx="26">
                  <c:v>9.687915677659257</c:v>
                </c:pt>
                <c:pt idx="27">
                  <c:v>3.9344393341241326</c:v>
                </c:pt>
                <c:pt idx="28">
                  <c:v>3.1553338541909088</c:v>
                </c:pt>
                <c:pt idx="29">
                  <c:v>5.9827963209382071</c:v>
                </c:pt>
                <c:pt idx="30">
                  <c:v>5.8718042912925243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GDP'!$J$6:$J$36</c:f>
              <c:strCache>
                <c:ptCount val="3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  <c:pt idx="30">
                  <c:v>II</c:v>
                </c:pt>
              </c:strCache>
            </c:strRef>
          </c:cat>
          <c:val>
            <c:numRef>
              <c:f>'IKP, GDP'!$P$6:$P$36</c:f>
              <c:numCache>
                <c:formatCode>0.0</c:formatCode>
                <c:ptCount val="31"/>
                <c:pt idx="0">
                  <c:v>-3.0326077188492886</c:v>
                </c:pt>
                <c:pt idx="1">
                  <c:v>-5.2374939951621204E-3</c:v>
                </c:pt>
                <c:pt idx="2">
                  <c:v>-0.73074920773083596</c:v>
                </c:pt>
                <c:pt idx="3">
                  <c:v>-3.0799076778639023</c:v>
                </c:pt>
                <c:pt idx="4">
                  <c:v>-0.42532688057514312</c:v>
                </c:pt>
                <c:pt idx="5">
                  <c:v>-2.2201252941997716</c:v>
                </c:pt>
                <c:pt idx="6">
                  <c:v>-3.2923281447049124</c:v>
                </c:pt>
                <c:pt idx="7">
                  <c:v>-0.20008494811981659</c:v>
                </c:pt>
                <c:pt idx="8">
                  <c:v>-3.3405538518034108</c:v>
                </c:pt>
                <c:pt idx="9">
                  <c:v>-4.3510443160216479</c:v>
                </c:pt>
                <c:pt idx="10">
                  <c:v>-4.3569985644438747</c:v>
                </c:pt>
                <c:pt idx="11">
                  <c:v>-7.4709911021461339</c:v>
                </c:pt>
                <c:pt idx="12">
                  <c:v>-4.8896913570491645</c:v>
                </c:pt>
                <c:pt idx="13">
                  <c:v>-4.8046551377094096</c:v>
                </c:pt>
                <c:pt idx="14">
                  <c:v>-3.7770653582712752</c:v>
                </c:pt>
                <c:pt idx="15">
                  <c:v>-4.1933839512621915</c:v>
                </c:pt>
                <c:pt idx="16">
                  <c:v>-4.3211869948842905</c:v>
                </c:pt>
                <c:pt idx="17">
                  <c:v>-2.5070762732400227</c:v>
                </c:pt>
                <c:pt idx="18">
                  <c:v>-2.8245347774347653</c:v>
                </c:pt>
                <c:pt idx="19">
                  <c:v>-1.9507928112637387</c:v>
                </c:pt>
                <c:pt idx="20">
                  <c:v>-1.1552701425376992</c:v>
                </c:pt>
                <c:pt idx="21">
                  <c:v>-2.6585715151447973</c:v>
                </c:pt>
                <c:pt idx="22">
                  <c:v>10.50683476123921</c:v>
                </c:pt>
                <c:pt idx="23">
                  <c:v>0.59134881117711813</c:v>
                </c:pt>
                <c:pt idx="24">
                  <c:v>-2.0419961736582062</c:v>
                </c:pt>
                <c:pt idx="25">
                  <c:v>-0.7960071868529065</c:v>
                </c:pt>
                <c:pt idx="26">
                  <c:v>-18.728317154176352</c:v>
                </c:pt>
                <c:pt idx="27">
                  <c:v>-10.358592992627127</c:v>
                </c:pt>
                <c:pt idx="28">
                  <c:v>-7.294874153575849</c:v>
                </c:pt>
                <c:pt idx="29">
                  <c:v>-10.800005761210183</c:v>
                </c:pt>
                <c:pt idx="30">
                  <c:v>-8.0973877183815386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GDP'!$I$6:$J$36</c:f>
              <c:multiLvlStrCache>
                <c:ptCount val="3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GDP'!$K$6:$K$36</c:f>
              <c:numCache>
                <c:formatCode>0.0</c:formatCode>
                <c:ptCount val="31"/>
                <c:pt idx="0">
                  <c:v>1.4694852724456142</c:v>
                </c:pt>
                <c:pt idx="1">
                  <c:v>3.0435791809613644</c:v>
                </c:pt>
                <c:pt idx="2">
                  <c:v>3.9864965513486617</c:v>
                </c:pt>
                <c:pt idx="3">
                  <c:v>4.2962828015336685</c:v>
                </c:pt>
                <c:pt idx="4">
                  <c:v>3.5818366252567957</c:v>
                </c:pt>
                <c:pt idx="5">
                  <c:v>3.9837891841420836</c:v>
                </c:pt>
                <c:pt idx="6">
                  <c:v>1.4742973953661975</c:v>
                </c:pt>
                <c:pt idx="7">
                  <c:v>0.90609713434894879</c:v>
                </c:pt>
                <c:pt idx="8">
                  <c:v>2.274156222452306</c:v>
                </c:pt>
                <c:pt idx="9">
                  <c:v>2.0253728657169123</c:v>
                </c:pt>
                <c:pt idx="10">
                  <c:v>3.7873107991027499</c:v>
                </c:pt>
                <c:pt idx="11">
                  <c:v>3.9169851480586493</c:v>
                </c:pt>
                <c:pt idx="12">
                  <c:v>3.4053289504875295</c:v>
                </c:pt>
                <c:pt idx="13">
                  <c:v>3.3498623823670304</c:v>
                </c:pt>
                <c:pt idx="14">
                  <c:v>3.8424799815350852</c:v>
                </c:pt>
                <c:pt idx="15">
                  <c:v>4.6165343176717721</c:v>
                </c:pt>
                <c:pt idx="16">
                  <c:v>4.919351893017132</c:v>
                </c:pt>
                <c:pt idx="17">
                  <c:v>4.5605576371222645</c:v>
                </c:pt>
                <c:pt idx="18">
                  <c:v>2.9816854761829825</c:v>
                </c:pt>
                <c:pt idx="19">
                  <c:v>1.3880120426431386</c:v>
                </c:pt>
                <c:pt idx="20">
                  <c:v>0.86009432399798413</c:v>
                </c:pt>
                <c:pt idx="21">
                  <c:v>-1.6490910731896014</c:v>
                </c:pt>
                <c:pt idx="22">
                  <c:v>-8.710189751734509</c:v>
                </c:pt>
                <c:pt idx="23">
                  <c:v>-3.0385351398300897</c:v>
                </c:pt>
                <c:pt idx="24">
                  <c:v>-1.63983601062202</c:v>
                </c:pt>
                <c:pt idx="25">
                  <c:v>-0.4149301073285927</c:v>
                </c:pt>
                <c:pt idx="26">
                  <c:v>10.077208603980958</c:v>
                </c:pt>
                <c:pt idx="27">
                  <c:v>4.829776634226346</c:v>
                </c:pt>
                <c:pt idx="28">
                  <c:v>2.795158050810187</c:v>
                </c:pt>
                <c:pt idx="29">
                  <c:v>6.3827595197384568</c:v>
                </c:pt>
                <c:pt idx="30">
                  <c:v>2.9188127750623627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4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4648.3999999999996</c:v>
                </c:pt>
                <c:pt idx="33">
                  <c:v>4975.5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4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-5616.8</c:v>
                </c:pt>
                <c:pt idx="33">
                  <c:v>-6525.2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4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-968.40000000000055</c:v>
                </c:pt>
                <c:pt idx="33">
                  <c:v>-1549.6999999999998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4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-6.7353399657290494</c:v>
                </c:pt>
                <c:pt idx="25">
                  <c:v>-5.5552153978584515</c:v>
                </c:pt>
                <c:pt idx="26">
                  <c:v>-7.563789149873104</c:v>
                </c:pt>
                <c:pt idx="27">
                  <c:v>-5.3284695388529588</c:v>
                </c:pt>
                <c:pt idx="28">
                  <c:v>-5.6243093033682223</c:v>
                </c:pt>
                <c:pt idx="29">
                  <c:v>-13.113540144252617</c:v>
                </c:pt>
                <c:pt idx="30">
                  <c:v>-12.817222299821381</c:v>
                </c:pt>
                <c:pt idx="31">
                  <c:v>-5.2976051610643751</c:v>
                </c:pt>
                <c:pt idx="32">
                  <c:v>-11.902040455138753</c:v>
                </c:pt>
                <c:pt idx="33">
                  <c:v>-16.278402382527013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'Exp-Imp'!$D$2:$AK$3</c:f>
              <c:multiLvlStrCache>
                <c:ptCount val="3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4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4648.3999999999996</c:v>
                </c:pt>
                <c:pt idx="33">
                  <c:v>4975.5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'Exp-Imp'!$D$2:$AK$3</c:f>
              <c:multiLvlStrCache>
                <c:ptCount val="3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4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-5616.8</c:v>
                </c:pt>
                <c:pt idx="33">
                  <c:v>-6525.2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4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-968.40000000000055</c:v>
                </c:pt>
                <c:pt idx="33">
                  <c:v>-1549.6999999999998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'Exp-Imp'!$D$2:$AK$3</c:f>
              <c:multiLvlStrCache>
                <c:ptCount val="3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'Exp-Imp'!$D$9:$AK$9</c:f>
              <c:numCache>
                <c:formatCode>0.0</c:formatCode>
                <c:ptCount val="34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-6.7353399657290494</c:v>
                </c:pt>
                <c:pt idx="25">
                  <c:v>-5.5552153978584515</c:v>
                </c:pt>
                <c:pt idx="26">
                  <c:v>-7.563789149873104</c:v>
                </c:pt>
                <c:pt idx="27">
                  <c:v>-5.3284695388529588</c:v>
                </c:pt>
                <c:pt idx="28">
                  <c:v>-5.6243093033682223</c:v>
                </c:pt>
                <c:pt idx="29">
                  <c:v>-13.113540144252617</c:v>
                </c:pt>
                <c:pt idx="30">
                  <c:v>-12.817222299821381</c:v>
                </c:pt>
                <c:pt idx="31">
                  <c:v>-5.2976051610643751</c:v>
                </c:pt>
                <c:pt idx="32">
                  <c:v>-11.902040455138753</c:v>
                </c:pt>
                <c:pt idx="33">
                  <c:v>-16.278402382527013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18</xdr:row>
      <xdr:rowOff>171226</xdr:rowOff>
    </xdr:from>
    <xdr:to>
      <xdr:col>26</xdr:col>
      <xdr:colOff>211667</xdr:colOff>
      <xdr:row>38</xdr:row>
      <xdr:rowOff>130752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1</xdr:row>
      <xdr:rowOff>112713</xdr:rowOff>
    </xdr:from>
    <xdr:to>
      <xdr:col>26</xdr:col>
      <xdr:colOff>400049</xdr:colOff>
      <xdr:row>18</xdr:row>
      <xdr:rowOff>6351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566398</xdr:colOff>
      <xdr:row>11</xdr:row>
      <xdr:rowOff>162341</xdr:rowOff>
    </xdr:from>
    <xdr:to>
      <xdr:col>20</xdr:col>
      <xdr:colOff>638592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651443</xdr:colOff>
      <xdr:row>10</xdr:row>
      <xdr:rowOff>144539</xdr:rowOff>
    </xdr:from>
    <xdr:to>
      <xdr:col>10</xdr:col>
      <xdr:colOff>607900</xdr:colOff>
      <xdr:row>34</xdr:row>
      <xdr:rowOff>43655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S__ISI/ISI040c?s=isi040c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PC__PCI/PCI030c?s=pci030c&amp;" TargetMode="External"/><Relationship Id="rId1" Type="http://schemas.openxmlformats.org/officeDocument/2006/relationships/hyperlink" Target="https://www.fdp.gov.lv/lv/publikacijas-un-parskati/zinojumi/2022/12-08" TargetMode="External"/><Relationship Id="rId6" Type="http://schemas.openxmlformats.org/officeDocument/2006/relationships/hyperlink" Target="https://data.stat.gov.lv/pxweb/lv/OSP_PUB/START__VEK__IK__IKP/IKP020?s=ikp020&amp;" TargetMode="External"/><Relationship Id="rId5" Type="http://schemas.openxmlformats.org/officeDocument/2006/relationships/hyperlink" Target="https://data.stat.gov.lv/pxweb/lv/OSP_PUB/START__VEK__IS__ISP/ISP010c" TargetMode="External"/><Relationship Id="rId4" Type="http://schemas.openxmlformats.org/officeDocument/2006/relationships/hyperlink" Target="https://data.stat.gov.lv/pxweb/lv/OSP_PUB/START__VEK__IK__IKP/IKP100?s=ikp100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.stat.gov.lv/pxweb/lv/OSP_PUB/START__VEK__IS__ISP/ISP050c?s=isp050c&amp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1"/>
  <sheetViews>
    <sheetView showGridLines="0" tabSelected="1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50" customWidth="1"/>
    <col min="2" max="5" width="9.85546875" style="76" customWidth="1"/>
    <col min="6" max="6" width="10" style="76" customWidth="1"/>
    <col min="7" max="7" width="10.85546875" style="2" customWidth="1"/>
    <col min="8" max="8" width="10.7109375" style="2" customWidth="1"/>
    <col min="9" max="9" width="11.85546875" style="2" customWidth="1"/>
    <col min="10" max="10" width="11.28515625" style="2" customWidth="1"/>
    <col min="11" max="11" width="10.7109375" style="2" customWidth="1"/>
    <col min="12" max="12" width="11.28515625" style="2" customWidth="1"/>
    <col min="13" max="13" width="11" style="2" customWidth="1"/>
    <col min="14" max="19" width="9.140625" style="2" customWidth="1"/>
    <col min="20" max="20" width="9.85546875" style="2" customWidth="1"/>
    <col min="21" max="21" width="9.140625" style="2" customWidth="1"/>
    <col min="22" max="25" width="9.7109375" style="2" customWidth="1"/>
    <col min="26" max="26" width="10.85546875" style="2" customWidth="1"/>
    <col min="27" max="28" width="9.7109375" style="2" customWidth="1"/>
    <col min="29" max="29" width="11" style="2" customWidth="1"/>
    <col min="30" max="30" width="10.140625" style="2" customWidth="1"/>
    <col min="31" max="31" width="9.42578125" style="2" customWidth="1"/>
    <col min="32" max="33" width="8.140625" style="2" customWidth="1"/>
    <col min="34" max="37" width="9.140625" style="2" customWidth="1"/>
    <col min="38" max="38" width="14.42578125" style="8" hidden="1" customWidth="1"/>
    <col min="39" max="40" width="13.28515625" style="8" hidden="1" customWidth="1"/>
    <col min="41" max="16384" width="9.140625" style="8" hidden="1"/>
  </cols>
  <sheetData>
    <row r="1" spans="1:39" ht="14.45" customHeight="1" x14ac:dyDescent="0.2">
      <c r="A1" s="153" t="s">
        <v>0</v>
      </c>
      <c r="B1" s="155" t="s">
        <v>1</v>
      </c>
      <c r="C1" s="156"/>
      <c r="D1" s="156"/>
      <c r="E1" s="156"/>
      <c r="F1" s="151">
        <v>2016</v>
      </c>
      <c r="G1" s="155" t="s">
        <v>2</v>
      </c>
      <c r="H1" s="156"/>
      <c r="I1" s="156"/>
      <c r="J1" s="156"/>
      <c r="K1" s="151">
        <v>2017</v>
      </c>
      <c r="L1" s="148" t="s">
        <v>3</v>
      </c>
      <c r="M1" s="149"/>
      <c r="N1" s="149"/>
      <c r="O1" s="150"/>
      <c r="P1" s="151">
        <v>2018</v>
      </c>
      <c r="Q1" s="157" t="s">
        <v>102</v>
      </c>
      <c r="R1" s="158"/>
      <c r="S1" s="158"/>
      <c r="T1" s="70"/>
      <c r="U1" s="151">
        <v>2019</v>
      </c>
      <c r="V1" s="157" t="s">
        <v>103</v>
      </c>
      <c r="W1" s="158"/>
      <c r="X1" s="158"/>
      <c r="Y1" s="70"/>
      <c r="Z1" s="151">
        <v>2020</v>
      </c>
      <c r="AA1" s="157" t="s">
        <v>110</v>
      </c>
      <c r="AB1" s="158"/>
      <c r="AC1" s="158"/>
      <c r="AD1" s="159"/>
      <c r="AE1" s="160">
        <v>2021</v>
      </c>
      <c r="AF1" s="157">
        <v>2022</v>
      </c>
      <c r="AG1" s="159"/>
      <c r="AH1" s="146" t="s">
        <v>126</v>
      </c>
      <c r="AI1" s="147"/>
      <c r="AJ1" s="147"/>
      <c r="AK1" s="147"/>
    </row>
    <row r="2" spans="1:39" ht="18.75" customHeight="1" x14ac:dyDescent="0.2">
      <c r="A2" s="154"/>
      <c r="B2" s="1" t="s">
        <v>4</v>
      </c>
      <c r="C2" s="1" t="s">
        <v>5</v>
      </c>
      <c r="D2" s="1" t="s">
        <v>6</v>
      </c>
      <c r="E2" s="1" t="s">
        <v>7</v>
      </c>
      <c r="F2" s="152"/>
      <c r="G2" s="13" t="s">
        <v>4</v>
      </c>
      <c r="H2" s="13" t="s">
        <v>5</v>
      </c>
      <c r="I2" s="13" t="s">
        <v>6</v>
      </c>
      <c r="J2" s="13" t="s">
        <v>7</v>
      </c>
      <c r="K2" s="152"/>
      <c r="L2" s="13" t="s">
        <v>4</v>
      </c>
      <c r="M2" s="13" t="s">
        <v>5</v>
      </c>
      <c r="N2" s="13" t="s">
        <v>6</v>
      </c>
      <c r="O2" s="13" t="s">
        <v>7</v>
      </c>
      <c r="P2" s="152"/>
      <c r="Q2" s="13" t="s">
        <v>4</v>
      </c>
      <c r="R2" s="13" t="s">
        <v>5</v>
      </c>
      <c r="S2" s="13" t="s">
        <v>6</v>
      </c>
      <c r="T2" s="13" t="s">
        <v>7</v>
      </c>
      <c r="U2" s="152"/>
      <c r="V2" s="13" t="s">
        <v>4</v>
      </c>
      <c r="W2" s="13" t="s">
        <v>5</v>
      </c>
      <c r="X2" s="13" t="s">
        <v>6</v>
      </c>
      <c r="Y2" s="13" t="s">
        <v>7</v>
      </c>
      <c r="Z2" s="152"/>
      <c r="AA2" s="13" t="s">
        <v>4</v>
      </c>
      <c r="AB2" s="13" t="s">
        <v>5</v>
      </c>
      <c r="AC2" s="13" t="s">
        <v>6</v>
      </c>
      <c r="AD2" s="13" t="s">
        <v>7</v>
      </c>
      <c r="AE2" s="152"/>
      <c r="AF2" s="13" t="s">
        <v>4</v>
      </c>
      <c r="AG2" s="13" t="s">
        <v>5</v>
      </c>
      <c r="AH2" s="43">
        <v>2022</v>
      </c>
      <c r="AI2" s="43">
        <v>2023</v>
      </c>
      <c r="AJ2" s="43">
        <v>2024</v>
      </c>
      <c r="AK2" s="43">
        <v>2025</v>
      </c>
    </row>
    <row r="3" spans="1:39" x14ac:dyDescent="0.2">
      <c r="A3" s="16" t="s">
        <v>8</v>
      </c>
      <c r="B3" s="14">
        <f t="shared" ref="B3:E4" si="0">F10/B10-1</f>
        <v>3.9837891841420836E-2</v>
      </c>
      <c r="C3" s="14">
        <f t="shared" si="0"/>
        <v>1.4742973953661975E-2</v>
      </c>
      <c r="D3" s="14">
        <f t="shared" si="0"/>
        <v>9.0609713434894879E-3</v>
      </c>
      <c r="E3" s="14">
        <f t="shared" si="0"/>
        <v>2.274156222452306E-2</v>
      </c>
      <c r="F3" s="15">
        <f>H14/G14-1</f>
        <v>2.3676095426175214E-2</v>
      </c>
      <c r="G3" s="49">
        <f t="shared" ref="G3:J4" si="1">J10/F10-1</f>
        <v>2.0253728657169123E-2</v>
      </c>
      <c r="H3" s="14">
        <f t="shared" si="1"/>
        <v>3.7873107991027499E-2</v>
      </c>
      <c r="I3" s="14">
        <f t="shared" si="1"/>
        <v>3.9169851480586493E-2</v>
      </c>
      <c r="J3" s="14">
        <f t="shared" si="1"/>
        <v>3.4053289504875295E-2</v>
      </c>
      <c r="K3" s="15">
        <f>I14/H14-1</f>
        <v>3.3130888898412536E-2</v>
      </c>
      <c r="L3" s="14">
        <f t="shared" ref="L3:N4" si="2">N10/J10-1</f>
        <v>3.3498623823670304E-2</v>
      </c>
      <c r="M3" s="14">
        <f t="shared" si="2"/>
        <v>3.8424799815350852E-2</v>
      </c>
      <c r="N3" s="14">
        <f t="shared" si="2"/>
        <v>4.6165343176717721E-2</v>
      </c>
      <c r="O3" s="16">
        <f>Q10/M10-1</f>
        <v>4.919351893017132E-2</v>
      </c>
      <c r="P3" s="15">
        <f>J14/I14-1</f>
        <v>3.9894803874928053E-2</v>
      </c>
      <c r="Q3" s="49">
        <f t="shared" ref="Q3:T4" si="3">R10/N10-1</f>
        <v>4.5605576371222645E-2</v>
      </c>
      <c r="R3" s="14">
        <f t="shared" si="3"/>
        <v>2.9816854761829825E-2</v>
      </c>
      <c r="S3" s="14">
        <f t="shared" si="3"/>
        <v>1.3880120426431386E-2</v>
      </c>
      <c r="T3" s="14">
        <f t="shared" si="3"/>
        <v>8.6009432399798413E-3</v>
      </c>
      <c r="U3" s="15">
        <f>K14/J14-1</f>
        <v>2.4843263546297623E-2</v>
      </c>
      <c r="V3" s="49">
        <f t="shared" ref="V3:Y4" si="4">V10/R10-1</f>
        <v>-1.6490910731896014E-2</v>
      </c>
      <c r="W3" s="49">
        <f t="shared" si="4"/>
        <v>-8.7101897517345095E-2</v>
      </c>
      <c r="X3" s="49">
        <f t="shared" si="4"/>
        <v>-3.0385351398300897E-2</v>
      </c>
      <c r="Y3" s="49">
        <f t="shared" si="4"/>
        <v>-1.63983601062202E-2</v>
      </c>
      <c r="Z3" s="15">
        <f>L14/K14-1</f>
        <v>-3.7690784000846911E-2</v>
      </c>
      <c r="AA3" s="49">
        <f t="shared" ref="AA3:AD4" si="5">Z10/V10-1</f>
        <v>-4.149301073285927E-3</v>
      </c>
      <c r="AB3" s="49">
        <f t="shared" si="5"/>
        <v>0.10077208603980958</v>
      </c>
      <c r="AC3" s="49">
        <f t="shared" si="5"/>
        <v>4.829776634226346E-2</v>
      </c>
      <c r="AD3" s="49">
        <f t="shared" si="5"/>
        <v>2.795158050810187E-2</v>
      </c>
      <c r="AE3" s="15">
        <f>M14/L14-1</f>
        <v>4.4820953994010759E-2</v>
      </c>
      <c r="AF3" s="49">
        <f>AD10/Z10-1</f>
        <v>6.3827595197384568E-2</v>
      </c>
      <c r="AG3" s="49">
        <f>AE10/AA10-1</f>
        <v>2.9188127750623627E-2</v>
      </c>
      <c r="AH3" s="144">
        <v>2.8000000000000001E-2</v>
      </c>
      <c r="AI3" s="144">
        <v>0.01</v>
      </c>
      <c r="AJ3" s="144">
        <v>0.03</v>
      </c>
      <c r="AK3" s="144">
        <v>3.4000000000000002E-2</v>
      </c>
    </row>
    <row r="4" spans="1:39" x14ac:dyDescent="0.2">
      <c r="A4" s="19" t="s">
        <v>9</v>
      </c>
      <c r="B4" s="17">
        <f t="shared" si="0"/>
        <v>3.8068030606556835E-2</v>
      </c>
      <c r="C4" s="17">
        <f t="shared" si="0"/>
        <v>1.9417309944982142E-2</v>
      </c>
      <c r="D4" s="17">
        <f t="shared" si="0"/>
        <v>2.0081945592347106E-2</v>
      </c>
      <c r="E4" s="17">
        <f t="shared" si="0"/>
        <v>4.5361067935125066E-2</v>
      </c>
      <c r="F4" s="18">
        <f>H15/G15-1</f>
        <v>3.2524576831487906E-2</v>
      </c>
      <c r="G4" s="17">
        <f t="shared" si="1"/>
        <v>4.5166104256698203E-2</v>
      </c>
      <c r="H4" s="17">
        <f t="shared" si="1"/>
        <v>6.5336204833692291E-2</v>
      </c>
      <c r="I4" s="17">
        <f t="shared" si="1"/>
        <v>7.4270031809363424E-2</v>
      </c>
      <c r="J4" s="17">
        <f t="shared" si="1"/>
        <v>6.4377950399744366E-2</v>
      </c>
      <c r="K4" s="18">
        <f>I15/H15-1</f>
        <v>6.3580008674360089E-2</v>
      </c>
      <c r="L4" s="17">
        <f t="shared" si="2"/>
        <v>7.2697906245871691E-2</v>
      </c>
      <c r="M4" s="17">
        <f t="shared" si="2"/>
        <v>8.0595711928314495E-2</v>
      </c>
      <c r="N4" s="17">
        <f t="shared" si="2"/>
        <v>8.4870143033827006E-2</v>
      </c>
      <c r="O4" s="19">
        <f>Q11/M11-1</f>
        <v>8.9787064482420798E-2</v>
      </c>
      <c r="P4" s="18">
        <f>J15/I15-1</f>
        <v>8.0384234866079929E-2</v>
      </c>
      <c r="Q4" s="51">
        <f t="shared" si="3"/>
        <v>8.6713161013577178E-2</v>
      </c>
      <c r="R4" s="17">
        <f t="shared" si="3"/>
        <v>5.9133213040563959E-2</v>
      </c>
      <c r="S4" s="17">
        <f t="shared" si="3"/>
        <v>3.5966919602007152E-2</v>
      </c>
      <c r="T4" s="17">
        <f t="shared" si="3"/>
        <v>2.405168271569047E-2</v>
      </c>
      <c r="U4" s="18">
        <f>K15/J15-1</f>
        <v>5.1234436032434605E-2</v>
      </c>
      <c r="V4" s="51">
        <f t="shared" si="4"/>
        <v>2.3443644305674027E-3</v>
      </c>
      <c r="W4" s="51">
        <f t="shared" si="4"/>
        <v>-9.4759587361253894E-2</v>
      </c>
      <c r="X4" s="51">
        <f t="shared" si="4"/>
        <v>-4.1976416404248318E-2</v>
      </c>
      <c r="Y4" s="51">
        <f t="shared" si="4"/>
        <v>-1.6232467146332308E-2</v>
      </c>
      <c r="Z4" s="18">
        <f>L15/K15-1</f>
        <v>-3.8842215454307771E-2</v>
      </c>
      <c r="AA4" s="51">
        <f t="shared" si="5"/>
        <v>1.8763010557277804E-2</v>
      </c>
      <c r="AB4" s="51">
        <f t="shared" si="5"/>
        <v>0.1650060841853529</v>
      </c>
      <c r="AC4" s="51">
        <f t="shared" si="5"/>
        <v>0.13366386519922213</v>
      </c>
      <c r="AD4" s="51">
        <f t="shared" si="5"/>
        <v>0.13562274278103259</v>
      </c>
      <c r="AE4" s="18">
        <f>M15/L15-1</f>
        <v>0.11575229311952784</v>
      </c>
      <c r="AF4" s="51">
        <f>AD11/Z11-1</f>
        <v>0.18936873755584616</v>
      </c>
      <c r="AG4" s="51">
        <f>AE11/AA11-1</f>
        <v>0.1609078911030899</v>
      </c>
      <c r="AH4" s="51">
        <v>0.16700000000000001</v>
      </c>
      <c r="AI4" s="51">
        <v>7.6999999999999999E-2</v>
      </c>
      <c r="AJ4" s="51">
        <v>5.3999999999999999E-2</v>
      </c>
      <c r="AK4" s="51">
        <v>6.0999999999999999E-2</v>
      </c>
    </row>
    <row r="5" spans="1:39" x14ac:dyDescent="0.2">
      <c r="A5" s="19" t="s">
        <v>10</v>
      </c>
      <c r="B5" s="17">
        <f>F18/B18-1</f>
        <v>-4.4487662574449471E-3</v>
      </c>
      <c r="C5" s="17">
        <f>G18/C18-1</f>
        <v>-6.9832602916876096E-3</v>
      </c>
      <c r="D5" s="17">
        <f>H18/D18-1</f>
        <v>2.2383204342633078E-3</v>
      </c>
      <c r="E5" s="17">
        <f>I18/E18-1</f>
        <v>1.4938501387424141E-2</v>
      </c>
      <c r="F5" s="20">
        <f>H21</f>
        <v>1.4064476304020967E-3</v>
      </c>
      <c r="G5" s="17">
        <f>J18/F18-1</f>
        <v>3.1847040437585461E-2</v>
      </c>
      <c r="H5" s="17">
        <f>K18/G18-1</f>
        <v>3.0951106223501945E-2</v>
      </c>
      <c r="I5" s="17">
        <f>L18/H18-1</f>
        <v>2.8858777535013536E-2</v>
      </c>
      <c r="J5" s="19">
        <f>M18/I18-1</f>
        <v>2.5611560394731336E-2</v>
      </c>
      <c r="K5" s="20">
        <f>I21</f>
        <v>2.930294902925823E-2</v>
      </c>
      <c r="L5" s="17">
        <f>N18/J18-1</f>
        <v>1.9916603953976209E-2</v>
      </c>
      <c r="M5" s="17">
        <f>O18/K18-1</f>
        <v>2.3523467325398562E-2</v>
      </c>
      <c r="N5" s="17">
        <f>P18/L18-1</f>
        <v>2.8878027649075433E-2</v>
      </c>
      <c r="O5" s="19">
        <f>Q18/M18-1</f>
        <v>2.9010270774976643E-2</v>
      </c>
      <c r="P5" s="20">
        <f>J21</f>
        <v>2.5344028482822356E-2</v>
      </c>
      <c r="Q5" s="52">
        <f>R18/N18-1</f>
        <v>2.9017722482354014E-2</v>
      </c>
      <c r="R5" s="17">
        <f>S18/O18-1</f>
        <v>3.2750991900243109E-2</v>
      </c>
      <c r="S5" s="17">
        <f>T18/P18-1</f>
        <v>2.8639552604240448E-2</v>
      </c>
      <c r="T5" s="17">
        <f>U18/Q18-1</f>
        <v>2.2112932935294483E-2</v>
      </c>
      <c r="U5" s="20">
        <f>K21</f>
        <v>2.811549455784812E-2</v>
      </c>
      <c r="V5" s="52">
        <f>V18/R18-1</f>
        <v>1.9414454636469403E-2</v>
      </c>
      <c r="W5" s="52">
        <f>W18/S18-1</f>
        <v>-4.2356940208996274E-3</v>
      </c>
      <c r="X5" s="52">
        <f>X18/T18-1</f>
        <v>4.4490516846185102E-6</v>
      </c>
      <c r="Y5" s="52">
        <f>Y18/U18-1</f>
        <v>-6.1432477539858921E-3</v>
      </c>
      <c r="Z5" s="20">
        <f>L21</f>
        <v>2.1888443570143856E-3</v>
      </c>
      <c r="AA5" s="52">
        <f>Z18/V18-1</f>
        <v>-1.2342565926555249E-3</v>
      </c>
      <c r="AB5" s="52">
        <f>AA18/W18-1</f>
        <v>2.3282069517290394E-2</v>
      </c>
      <c r="AC5" s="52">
        <f>AB18/X18-1</f>
        <v>3.7932445899772294E-2</v>
      </c>
      <c r="AD5" s="52">
        <f>AC18/Y18-1</f>
        <v>7.1405602401029E-2</v>
      </c>
      <c r="AE5" s="20">
        <f>M21</f>
        <v>3.2758733754288949E-2</v>
      </c>
      <c r="AF5" s="52">
        <f>AD18/Z18-1</f>
        <v>9.227614188016009E-2</v>
      </c>
      <c r="AG5" s="51">
        <f>AE18/AA18-1</f>
        <v>0.16404885803890235</v>
      </c>
      <c r="AH5" s="51">
        <v>0.16500000000000001</v>
      </c>
      <c r="AI5" s="51">
        <v>6.5000000000000002E-2</v>
      </c>
      <c r="AJ5" s="51">
        <v>0.01</v>
      </c>
      <c r="AK5" s="51">
        <v>0.02</v>
      </c>
    </row>
    <row r="6" spans="1:39" x14ac:dyDescent="0.2">
      <c r="A6" s="22" t="s">
        <v>11</v>
      </c>
      <c r="B6" s="22">
        <f>F25-1</f>
        <v>9.9999999999988987E-4</v>
      </c>
      <c r="C6" s="22">
        <f>G25-1</f>
        <v>2.0000000000000018E-3</v>
      </c>
      <c r="D6" s="22">
        <f>H25-1</f>
        <v>8.0000000000000071E-3</v>
      </c>
      <c r="E6" s="22">
        <f>I25-1</f>
        <v>2.200000000000002E-2</v>
      </c>
      <c r="F6" s="23">
        <f>H28-1</f>
        <v>8.999999999999897E-3</v>
      </c>
      <c r="G6" s="21">
        <f>J25-1</f>
        <v>2.0999999999999908E-2</v>
      </c>
      <c r="H6" s="21">
        <f>K25-1</f>
        <v>3.2000000000000028E-2</v>
      </c>
      <c r="I6" s="21">
        <f>L25-1</f>
        <v>3.499999999999992E-2</v>
      </c>
      <c r="J6" s="21">
        <f>M25-1</f>
        <v>2.8000000000000025E-2</v>
      </c>
      <c r="K6" s="23">
        <f>I28-1</f>
        <v>2.8999999999999915E-2</v>
      </c>
      <c r="L6" s="21">
        <f>N25-1</f>
        <v>3.6999999999999922E-2</v>
      </c>
      <c r="M6" s="21">
        <f>O25-1</f>
        <v>3.8000000000000034E-2</v>
      </c>
      <c r="N6" s="21">
        <f>P25-1</f>
        <v>4.0999999999999925E-2</v>
      </c>
      <c r="O6" s="22">
        <f>Q25-1</f>
        <v>4.0000000000000036E-2</v>
      </c>
      <c r="P6" s="24">
        <f>J28-1</f>
        <v>3.8999999999999924E-2</v>
      </c>
      <c r="Q6" s="53">
        <f>R25-1</f>
        <v>4.0000000000000036E-2</v>
      </c>
      <c r="R6" s="21">
        <f>S25-1</f>
        <v>2.8999999999999915E-2</v>
      </c>
      <c r="S6" s="21">
        <f>T25-1</f>
        <v>2.0999999999999908E-2</v>
      </c>
      <c r="T6" s="21">
        <f>U25-1</f>
        <v>1.4999999999999902E-2</v>
      </c>
      <c r="U6" s="24">
        <f>K28-1</f>
        <v>2.6000000000000023E-2</v>
      </c>
      <c r="V6" s="53">
        <f>V25-1</f>
        <v>1.4999999999999902E-2</v>
      </c>
      <c r="W6" s="53">
        <f>W25-1</f>
        <v>-8.0000000000000071E-3</v>
      </c>
      <c r="X6" s="53">
        <f>X25-1</f>
        <v>-9.000000000000008E-3</v>
      </c>
      <c r="Y6" s="53">
        <f>Y25-1</f>
        <v>-1.0000000000000009E-3</v>
      </c>
      <c r="Z6" s="24">
        <f>L28-1</f>
        <v>-1.0000000000000009E-3</v>
      </c>
      <c r="AA6" s="53">
        <f>Z25-1</f>
        <v>2.2999999999999909E-2</v>
      </c>
      <c r="AB6" s="53">
        <f>AA25-1</f>
        <v>6.2000000000000055E-2</v>
      </c>
      <c r="AC6" s="53">
        <f>AB25-1</f>
        <v>7.8999999999999959E-2</v>
      </c>
      <c r="AD6" s="53">
        <f>AC25-1</f>
        <v>0.10000000000000009</v>
      </c>
      <c r="AE6" s="24">
        <f>M28-1</f>
        <v>6.800000000000006E-2</v>
      </c>
      <c r="AF6" s="53">
        <f>AD25-1</f>
        <v>0.1160000000000001</v>
      </c>
      <c r="AG6" s="53">
        <f>AE25-1</f>
        <v>0.1339999999999999</v>
      </c>
      <c r="AH6" s="53">
        <v>0.13500000000000001</v>
      </c>
      <c r="AI6" s="53">
        <v>6.7000000000000004E-2</v>
      </c>
      <c r="AJ6" s="53">
        <v>2.3E-2</v>
      </c>
      <c r="AK6" s="53">
        <v>2.5999999999999999E-2</v>
      </c>
    </row>
    <row r="7" spans="1:39" x14ac:dyDescent="0.2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74"/>
      <c r="R7" s="74"/>
      <c r="S7" s="74"/>
      <c r="T7" s="74"/>
      <c r="U7" s="56"/>
      <c r="Z7" s="74"/>
      <c r="AA7" s="74"/>
      <c r="AB7" s="74"/>
      <c r="AC7" s="74"/>
      <c r="AD7" s="74"/>
      <c r="AE7" s="74"/>
      <c r="AF7" s="74"/>
      <c r="AG7" s="74"/>
      <c r="AH7" s="56"/>
      <c r="AI7" s="56"/>
      <c r="AJ7" s="56"/>
      <c r="AK7" s="56"/>
    </row>
    <row r="8" spans="1:39" x14ac:dyDescent="0.2">
      <c r="A8" s="73" t="s">
        <v>12</v>
      </c>
      <c r="B8" s="56"/>
      <c r="C8" s="56"/>
      <c r="D8" s="57"/>
      <c r="E8" s="57"/>
      <c r="F8" s="57"/>
      <c r="G8" s="57"/>
      <c r="H8" s="57"/>
      <c r="I8" s="57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8"/>
      <c r="Z8" s="56"/>
      <c r="AA8" s="56"/>
      <c r="AB8" s="56"/>
      <c r="AC8" s="56"/>
      <c r="AD8" s="56"/>
      <c r="AE8" s="74"/>
      <c r="AF8" s="74"/>
      <c r="AG8" s="74"/>
      <c r="AI8" s="56"/>
      <c r="AJ8" s="63"/>
      <c r="AK8" s="56"/>
    </row>
    <row r="9" spans="1:39" ht="12.95" customHeight="1" x14ac:dyDescent="0.2">
      <c r="A9" s="59" t="s">
        <v>13</v>
      </c>
      <c r="B9" s="60" t="s">
        <v>14</v>
      </c>
      <c r="C9" s="60" t="s">
        <v>15</v>
      </c>
      <c r="D9" s="60" t="s">
        <v>16</v>
      </c>
      <c r="E9" s="60" t="s">
        <v>17</v>
      </c>
      <c r="F9" s="60" t="s">
        <v>18</v>
      </c>
      <c r="G9" s="60" t="s">
        <v>19</v>
      </c>
      <c r="H9" s="60" t="s">
        <v>20</v>
      </c>
      <c r="I9" s="60" t="s">
        <v>21</v>
      </c>
      <c r="J9" s="60" t="s">
        <v>22</v>
      </c>
      <c r="K9" s="60" t="s">
        <v>23</v>
      </c>
      <c r="L9" s="60" t="s">
        <v>24</v>
      </c>
      <c r="M9" s="60" t="s">
        <v>25</v>
      </c>
      <c r="N9" s="60" t="s">
        <v>26</v>
      </c>
      <c r="O9" s="60" t="s">
        <v>27</v>
      </c>
      <c r="P9" s="60" t="s">
        <v>28</v>
      </c>
      <c r="Q9" s="60" t="s">
        <v>29</v>
      </c>
      <c r="R9" s="44" t="s">
        <v>30</v>
      </c>
      <c r="S9" s="44" t="s">
        <v>31</v>
      </c>
      <c r="T9" s="44" t="s">
        <v>32</v>
      </c>
      <c r="U9" s="44" t="s">
        <v>98</v>
      </c>
      <c r="V9" s="44" t="s">
        <v>104</v>
      </c>
      <c r="W9" s="44" t="s">
        <v>106</v>
      </c>
      <c r="X9" s="44" t="s">
        <v>107</v>
      </c>
      <c r="Y9" s="44" t="s">
        <v>108</v>
      </c>
      <c r="Z9" s="44" t="s">
        <v>118</v>
      </c>
      <c r="AA9" s="60" t="s">
        <v>121</v>
      </c>
      <c r="AB9" s="44" t="s">
        <v>122</v>
      </c>
      <c r="AC9" s="44" t="s">
        <v>123</v>
      </c>
      <c r="AD9" s="60" t="s">
        <v>124</v>
      </c>
      <c r="AE9" s="60" t="s">
        <v>125</v>
      </c>
      <c r="AF9" s="123"/>
      <c r="AG9" s="123"/>
      <c r="AJ9" s="71"/>
      <c r="AK9" s="55"/>
    </row>
    <row r="10" spans="1:39" ht="15" x14ac:dyDescent="0.25">
      <c r="A10" s="107" t="s">
        <v>120</v>
      </c>
      <c r="B10" s="116">
        <v>6059658</v>
      </c>
      <c r="C10" s="116">
        <v>6150116</v>
      </c>
      <c r="D10" s="116">
        <v>6194369</v>
      </c>
      <c r="E10" s="116">
        <v>6186998</v>
      </c>
      <c r="F10" s="116">
        <v>6301062</v>
      </c>
      <c r="G10" s="116">
        <v>6240787</v>
      </c>
      <c r="H10" s="116">
        <v>6250496</v>
      </c>
      <c r="I10" s="116">
        <v>6327700</v>
      </c>
      <c r="J10" s="116">
        <v>6428682</v>
      </c>
      <c r="K10" s="116">
        <v>6477145</v>
      </c>
      <c r="L10" s="116">
        <v>6495327</v>
      </c>
      <c r="M10" s="116">
        <v>6543179</v>
      </c>
      <c r="N10" s="116">
        <v>6644034</v>
      </c>
      <c r="O10" s="116">
        <v>6726028</v>
      </c>
      <c r="P10" s="116">
        <v>6795186</v>
      </c>
      <c r="Q10" s="116">
        <v>6865061</v>
      </c>
      <c r="R10" s="116">
        <v>6947039</v>
      </c>
      <c r="S10" s="116">
        <v>6926577</v>
      </c>
      <c r="T10" s="116">
        <v>6889504</v>
      </c>
      <c r="U10" s="116">
        <v>6924107</v>
      </c>
      <c r="V10" s="116">
        <v>6832476</v>
      </c>
      <c r="W10" s="116">
        <v>6323259</v>
      </c>
      <c r="X10" s="116">
        <v>6680164</v>
      </c>
      <c r="Y10" s="116">
        <v>6810563</v>
      </c>
      <c r="Z10" s="116">
        <v>6804126</v>
      </c>
      <c r="AA10" s="116">
        <v>6960467</v>
      </c>
      <c r="AB10" s="116">
        <v>7002801</v>
      </c>
      <c r="AC10" s="116">
        <v>7000929</v>
      </c>
      <c r="AD10" s="116">
        <v>7238417</v>
      </c>
      <c r="AE10" s="116">
        <v>7163630</v>
      </c>
      <c r="AF10" s="121"/>
      <c r="AG10" s="119"/>
      <c r="AH10" s="116"/>
      <c r="AI10" s="116"/>
      <c r="AJ10" s="71"/>
      <c r="AK10" s="55"/>
    </row>
    <row r="11" spans="1:39" ht="15" x14ac:dyDescent="0.25">
      <c r="A11" s="107" t="s">
        <v>33</v>
      </c>
      <c r="B11" s="116">
        <v>6042104</v>
      </c>
      <c r="C11" s="116">
        <v>6149101</v>
      </c>
      <c r="D11" s="116">
        <v>6198503</v>
      </c>
      <c r="E11" s="116">
        <v>6189140</v>
      </c>
      <c r="F11" s="116">
        <v>6272115</v>
      </c>
      <c r="G11" s="116">
        <v>6268500</v>
      </c>
      <c r="H11" s="116">
        <v>6322981</v>
      </c>
      <c r="I11" s="116">
        <v>6469886</v>
      </c>
      <c r="J11" s="116">
        <v>6555402</v>
      </c>
      <c r="K11" s="116">
        <v>6678060</v>
      </c>
      <c r="L11" s="116">
        <v>6792589</v>
      </c>
      <c r="M11" s="116">
        <v>6886404</v>
      </c>
      <c r="N11" s="116">
        <v>7031966</v>
      </c>
      <c r="O11" s="116">
        <v>7216283</v>
      </c>
      <c r="P11" s="116">
        <v>7369077</v>
      </c>
      <c r="Q11" s="116">
        <v>7504714</v>
      </c>
      <c r="R11" s="116">
        <v>7641730</v>
      </c>
      <c r="S11" s="116">
        <v>7643005</v>
      </c>
      <c r="T11" s="116">
        <v>7634120</v>
      </c>
      <c r="U11" s="116">
        <v>7685215</v>
      </c>
      <c r="V11" s="116">
        <v>7659645</v>
      </c>
      <c r="W11" s="116">
        <v>6918757</v>
      </c>
      <c r="X11" s="116">
        <v>7313667</v>
      </c>
      <c r="Y11" s="116">
        <v>7560465</v>
      </c>
      <c r="Z11" s="116">
        <v>7803363</v>
      </c>
      <c r="AA11" s="116">
        <v>8060394</v>
      </c>
      <c r="AB11" s="116">
        <v>8291240</v>
      </c>
      <c r="AC11" s="116">
        <v>8585836</v>
      </c>
      <c r="AD11" s="116">
        <v>9281076</v>
      </c>
      <c r="AE11" s="116">
        <v>9357375</v>
      </c>
      <c r="AF11" s="116"/>
      <c r="AG11" s="116"/>
      <c r="AH11" s="116"/>
      <c r="AI11" s="116"/>
      <c r="AJ11" s="71"/>
      <c r="AK11" s="55"/>
    </row>
    <row r="12" spans="1:39" ht="18.75" customHeight="1" x14ac:dyDescent="0.25">
      <c r="A12" s="117" t="s">
        <v>112</v>
      </c>
      <c r="B12" s="67"/>
      <c r="C12" s="67"/>
      <c r="D12" s="67"/>
      <c r="E12" s="67"/>
      <c r="F12" s="67"/>
      <c r="G12" s="67"/>
      <c r="H12" s="67"/>
      <c r="I12" s="55"/>
      <c r="J12" s="55"/>
      <c r="K12" s="55"/>
      <c r="L12" s="55"/>
      <c r="M12" s="55"/>
      <c r="N12" s="55"/>
      <c r="O12" s="55"/>
      <c r="P12" s="64"/>
      <c r="Q12" s="64"/>
      <c r="R12" s="64"/>
      <c r="S12" s="64"/>
      <c r="T12" s="64"/>
      <c r="U12" s="64"/>
      <c r="V12" s="105"/>
      <c r="W12" s="64"/>
      <c r="X12" s="64"/>
      <c r="Y12" s="64"/>
      <c r="Z12" s="64"/>
      <c r="AA12" s="110"/>
      <c r="AB12" s="64"/>
      <c r="AC12" s="64"/>
      <c r="AD12" s="143"/>
      <c r="AE12" s="64"/>
      <c r="AF12" s="64"/>
      <c r="AG12" s="64"/>
      <c r="AH12" s="55"/>
      <c r="AI12" s="61"/>
      <c r="AJ12" s="71"/>
      <c r="AK12" s="55"/>
    </row>
    <row r="13" spans="1:39" x14ac:dyDescent="0.2">
      <c r="A13" s="59" t="s">
        <v>34</v>
      </c>
      <c r="B13" s="56"/>
      <c r="C13" s="56"/>
      <c r="D13" s="56"/>
      <c r="E13" s="56"/>
      <c r="F13" s="55"/>
      <c r="G13" s="60">
        <v>2015</v>
      </c>
      <c r="H13" s="60">
        <v>2016</v>
      </c>
      <c r="I13" s="60">
        <v>2017</v>
      </c>
      <c r="J13" s="60">
        <v>2018</v>
      </c>
      <c r="K13" s="60">
        <v>2019</v>
      </c>
      <c r="L13" s="60">
        <v>2020</v>
      </c>
      <c r="M13" s="60">
        <v>2021</v>
      </c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122"/>
      <c r="AI13" s="55"/>
      <c r="AJ13" s="55"/>
      <c r="AK13" s="55"/>
    </row>
    <row r="14" spans="1:39" ht="15" x14ac:dyDescent="0.25">
      <c r="A14" s="107" t="s">
        <v>120</v>
      </c>
      <c r="B14" s="63"/>
      <c r="C14" s="63"/>
      <c r="D14" s="63"/>
      <c r="E14" s="63"/>
      <c r="F14" s="50"/>
      <c r="G14" s="116">
        <v>24572126</v>
      </c>
      <c r="H14" s="116">
        <v>25153898</v>
      </c>
      <c r="I14" s="116">
        <v>25987269</v>
      </c>
      <c r="J14" s="116">
        <v>27024026</v>
      </c>
      <c r="K14" s="116">
        <v>27695391</v>
      </c>
      <c r="L14" s="116">
        <v>26651530</v>
      </c>
      <c r="M14" s="116">
        <v>27846077</v>
      </c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  <c r="AJ14" s="65"/>
      <c r="AK14" s="65"/>
      <c r="AL14" s="12"/>
      <c r="AM14" s="12"/>
    </row>
    <row r="15" spans="1:39" ht="15" x14ac:dyDescent="0.25">
      <c r="A15" s="107" t="s">
        <v>33</v>
      </c>
      <c r="B15" s="63"/>
      <c r="C15" s="63"/>
      <c r="D15" s="63"/>
      <c r="E15" s="63"/>
      <c r="F15" s="50"/>
      <c r="G15" s="116">
        <v>24572126</v>
      </c>
      <c r="H15" s="116">
        <v>25371324</v>
      </c>
      <c r="I15" s="116">
        <v>26984433</v>
      </c>
      <c r="J15" s="116">
        <v>29153556</v>
      </c>
      <c r="K15" s="116">
        <v>30647222</v>
      </c>
      <c r="L15" s="116">
        <v>29456816</v>
      </c>
      <c r="M15" s="116">
        <v>32866510</v>
      </c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5" x14ac:dyDescent="0.25">
      <c r="A16" s="117" t="s">
        <v>111</v>
      </c>
      <c r="B16" s="67"/>
      <c r="C16" s="67"/>
      <c r="D16" s="67"/>
      <c r="E16" s="67"/>
      <c r="F16" s="67"/>
      <c r="G16" s="67"/>
      <c r="H16" s="75"/>
      <c r="I16" s="50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7" x14ac:dyDescent="0.2">
      <c r="A17" s="59" t="s">
        <v>35</v>
      </c>
      <c r="B17" s="60" t="s">
        <v>14</v>
      </c>
      <c r="C17" s="60" t="s">
        <v>15</v>
      </c>
      <c r="D17" s="60" t="s">
        <v>16</v>
      </c>
      <c r="E17" s="60" t="s">
        <v>17</v>
      </c>
      <c r="F17" s="60" t="s">
        <v>18</v>
      </c>
      <c r="G17" s="60" t="s">
        <v>19</v>
      </c>
      <c r="H17" s="60" t="s">
        <v>20</v>
      </c>
      <c r="I17" s="60" t="s">
        <v>21</v>
      </c>
      <c r="J17" s="60" t="s">
        <v>22</v>
      </c>
      <c r="K17" s="60" t="s">
        <v>23</v>
      </c>
      <c r="L17" s="60" t="s">
        <v>24</v>
      </c>
      <c r="M17" s="60" t="s">
        <v>25</v>
      </c>
      <c r="N17" s="60" t="s">
        <v>26</v>
      </c>
      <c r="O17" s="60" t="s">
        <v>27</v>
      </c>
      <c r="P17" s="60" t="s">
        <v>28</v>
      </c>
      <c r="Q17" s="60" t="s">
        <v>29</v>
      </c>
      <c r="R17" s="44" t="s">
        <v>30</v>
      </c>
      <c r="S17" s="44" t="s">
        <v>31</v>
      </c>
      <c r="T17" s="44" t="s">
        <v>32</v>
      </c>
      <c r="U17" s="44" t="s">
        <v>98</v>
      </c>
      <c r="V17" s="44" t="s">
        <v>104</v>
      </c>
      <c r="W17" s="44" t="s">
        <v>106</v>
      </c>
      <c r="X17" s="44" t="s">
        <v>107</v>
      </c>
      <c r="Y17" s="44" t="s">
        <v>108</v>
      </c>
      <c r="Z17" s="44" t="s">
        <v>118</v>
      </c>
      <c r="AA17" s="44" t="s">
        <v>121</v>
      </c>
      <c r="AB17" s="44" t="s">
        <v>122</v>
      </c>
      <c r="AC17" s="44" t="s">
        <v>123</v>
      </c>
      <c r="AD17" s="60" t="s">
        <v>124</v>
      </c>
      <c r="AE17" s="60" t="s">
        <v>125</v>
      </c>
      <c r="AJ17" s="55"/>
      <c r="AK17" s="55"/>
    </row>
    <row r="18" spans="1:37" ht="12.95" customHeight="1" x14ac:dyDescent="0.25">
      <c r="A18" s="108" t="s">
        <v>36</v>
      </c>
      <c r="B18" s="121">
        <v>20567.5</v>
      </c>
      <c r="C18" s="121">
        <v>20878.5</v>
      </c>
      <c r="D18" s="121">
        <v>20595.8</v>
      </c>
      <c r="E18" s="121">
        <v>20577.7</v>
      </c>
      <c r="F18" s="121">
        <v>20476</v>
      </c>
      <c r="G18" s="121">
        <v>20732.7</v>
      </c>
      <c r="H18" s="121">
        <v>20641.900000000001</v>
      </c>
      <c r="I18" s="121">
        <v>20885.099999999999</v>
      </c>
      <c r="J18" s="121">
        <v>21128.1</v>
      </c>
      <c r="K18" s="121">
        <v>21374.400000000001</v>
      </c>
      <c r="L18" s="121">
        <v>21237.599999999999</v>
      </c>
      <c r="M18" s="121">
        <v>21420</v>
      </c>
      <c r="N18" s="121">
        <v>21548.9</v>
      </c>
      <c r="O18" s="121">
        <v>21877.200000000001</v>
      </c>
      <c r="P18" s="121">
        <v>21850.9</v>
      </c>
      <c r="Q18" s="121">
        <v>22041.4</v>
      </c>
      <c r="R18" s="121">
        <v>22174.2</v>
      </c>
      <c r="S18" s="121">
        <v>22593.7</v>
      </c>
      <c r="T18" s="121">
        <v>22476.7</v>
      </c>
      <c r="U18" s="121">
        <v>22528.799999999999</v>
      </c>
      <c r="V18" s="121">
        <v>22604.7</v>
      </c>
      <c r="W18" s="121">
        <v>22498</v>
      </c>
      <c r="X18" s="121">
        <v>22476.799999999999</v>
      </c>
      <c r="Y18" s="121">
        <v>22390.400000000001</v>
      </c>
      <c r="Z18" s="121">
        <v>22576.799999999999</v>
      </c>
      <c r="AA18" s="121">
        <v>23021.8</v>
      </c>
      <c r="AB18" s="121">
        <v>23329.4</v>
      </c>
      <c r="AC18" s="121">
        <v>23989.200000000001</v>
      </c>
      <c r="AD18" s="121">
        <v>24660.1</v>
      </c>
      <c r="AE18" s="121">
        <v>26798.5</v>
      </c>
      <c r="AJ18" s="55"/>
      <c r="AK18" s="55"/>
    </row>
    <row r="19" spans="1:37" x14ac:dyDescent="0.2">
      <c r="A19" s="118" t="s">
        <v>113</v>
      </c>
      <c r="B19" s="67"/>
      <c r="C19" s="67"/>
      <c r="D19" s="67"/>
      <c r="E19" s="67"/>
      <c r="F19" s="67"/>
      <c r="G19" s="67"/>
      <c r="H19" s="67"/>
      <c r="I19" s="55"/>
      <c r="J19" s="55"/>
      <c r="K19" s="55"/>
      <c r="L19" s="50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63"/>
      <c r="AI19" s="55"/>
      <c r="AJ19" s="55"/>
      <c r="AK19" s="55"/>
    </row>
    <row r="20" spans="1:37" x14ac:dyDescent="0.2">
      <c r="A20" s="59" t="s">
        <v>37</v>
      </c>
      <c r="B20" s="56"/>
      <c r="C20" s="56"/>
      <c r="D20" s="56"/>
      <c r="E20" s="56"/>
      <c r="F20" s="55"/>
      <c r="G20" s="60">
        <v>2015</v>
      </c>
      <c r="H20" s="60">
        <v>2016</v>
      </c>
      <c r="I20" s="60">
        <v>2017</v>
      </c>
      <c r="J20" s="60">
        <v>2018</v>
      </c>
      <c r="K20" s="60">
        <v>2019</v>
      </c>
      <c r="L20" s="60">
        <v>2020</v>
      </c>
      <c r="M20" s="60">
        <v>2021</v>
      </c>
      <c r="N20" s="50"/>
      <c r="O20" s="50"/>
      <c r="P20" s="50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ht="24.6" customHeight="1" x14ac:dyDescent="0.2">
      <c r="A21" s="107" t="s">
        <v>38</v>
      </c>
      <c r="B21" s="63"/>
      <c r="C21" s="63"/>
      <c r="D21" s="63"/>
      <c r="E21" s="63"/>
      <c r="F21" s="62"/>
      <c r="G21" s="90">
        <v>2E-3</v>
      </c>
      <c r="H21" s="90">
        <f>SUM(F18:I18)/SUM(B18:E18)-1</f>
        <v>1.4064476304020967E-3</v>
      </c>
      <c r="I21" s="90">
        <f>SUM(J18:M18)/SUM(F18:I18)-1</f>
        <v>2.930294902925823E-2</v>
      </c>
      <c r="J21" s="90">
        <f>SUM(N18:Q18)/SUM(J18:M18)-1</f>
        <v>2.5344028482822356E-2</v>
      </c>
      <c r="K21" s="90">
        <f>SUM(R18:U18)/SUM(N18:Q18)-1</f>
        <v>2.811549455784812E-2</v>
      </c>
      <c r="L21" s="90">
        <f>SUM(V18:Y18)/SUM(R18:U18)-1</f>
        <v>2.1888443570143856E-3</v>
      </c>
      <c r="M21" s="90">
        <f>SUM(Z18:AC18)/SUM(V18:Y18)-1</f>
        <v>3.2758733754288949E-2</v>
      </c>
      <c r="N21" s="90"/>
      <c r="O21" s="90"/>
      <c r="P21" s="50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</row>
    <row r="22" spans="1:37" ht="24.6" customHeight="1" x14ac:dyDescent="0.25">
      <c r="A22" s="109"/>
      <c r="B22" s="63"/>
      <c r="C22" s="63"/>
      <c r="D22" s="63"/>
      <c r="E22" s="63"/>
      <c r="F22" s="62"/>
      <c r="G22" s="90"/>
      <c r="M22" s="50"/>
      <c r="N22" s="50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</row>
    <row r="23" spans="1:37" ht="15" x14ac:dyDescent="0.25">
      <c r="A23" s="142" t="s">
        <v>128</v>
      </c>
      <c r="B23" s="67"/>
      <c r="C23" s="67"/>
      <c r="D23" s="67"/>
      <c r="E23" s="67"/>
      <c r="F23" s="67"/>
      <c r="G23" s="67"/>
      <c r="H23" s="89"/>
      <c r="I23" s="50"/>
      <c r="J23" s="50"/>
      <c r="K23" s="50"/>
      <c r="L23" s="50"/>
      <c r="M23" s="50"/>
      <c r="N23" s="50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</row>
    <row r="24" spans="1:37" x14ac:dyDescent="0.2">
      <c r="A24" s="59" t="s">
        <v>39</v>
      </c>
      <c r="B24" s="60" t="s">
        <v>14</v>
      </c>
      <c r="C24" s="60" t="s">
        <v>15</v>
      </c>
      <c r="D24" s="60" t="s">
        <v>16</v>
      </c>
      <c r="E24" s="60" t="s">
        <v>17</v>
      </c>
      <c r="F24" s="60" t="s">
        <v>18</v>
      </c>
      <c r="G24" s="60" t="s">
        <v>19</v>
      </c>
      <c r="H24" s="60" t="s">
        <v>20</v>
      </c>
      <c r="I24" s="60" t="s">
        <v>21</v>
      </c>
      <c r="J24" s="60" t="s">
        <v>22</v>
      </c>
      <c r="K24" s="60" t="s">
        <v>23</v>
      </c>
      <c r="L24" s="60" t="s">
        <v>24</v>
      </c>
      <c r="M24" s="60" t="s">
        <v>25</v>
      </c>
      <c r="N24" s="60" t="s">
        <v>26</v>
      </c>
      <c r="O24" s="60" t="s">
        <v>27</v>
      </c>
      <c r="P24" s="60" t="s">
        <v>28</v>
      </c>
      <c r="Q24" s="60" t="s">
        <v>29</v>
      </c>
      <c r="R24" s="44" t="s">
        <v>30</v>
      </c>
      <c r="S24" s="44" t="s">
        <v>31</v>
      </c>
      <c r="T24" s="44" t="s">
        <v>32</v>
      </c>
      <c r="U24" s="44" t="s">
        <v>98</v>
      </c>
      <c r="V24" s="44" t="s">
        <v>104</v>
      </c>
      <c r="W24" s="44" t="s">
        <v>106</v>
      </c>
      <c r="X24" s="44" t="s">
        <v>107</v>
      </c>
      <c r="Y24" s="44" t="s">
        <v>108</v>
      </c>
      <c r="Z24" s="44" t="s">
        <v>118</v>
      </c>
      <c r="AA24" s="44" t="s">
        <v>121</v>
      </c>
      <c r="AB24" s="44" t="s">
        <v>122</v>
      </c>
      <c r="AC24" s="44" t="s">
        <v>123</v>
      </c>
      <c r="AD24" s="60" t="s">
        <v>124</v>
      </c>
      <c r="AE24" s="44" t="s">
        <v>125</v>
      </c>
      <c r="AF24" s="145"/>
      <c r="AJ24" s="55"/>
      <c r="AK24" s="55"/>
    </row>
    <row r="25" spans="1:37" ht="26.25" x14ac:dyDescent="0.25">
      <c r="A25" s="107" t="s">
        <v>40</v>
      </c>
      <c r="B25" s="119">
        <v>1.002</v>
      </c>
      <c r="C25" s="119">
        <v>1.006</v>
      </c>
      <c r="D25" s="119">
        <v>1.004</v>
      </c>
      <c r="E25" s="119">
        <v>0.99299999999999999</v>
      </c>
      <c r="F25" s="119">
        <v>1.0009999999999999</v>
      </c>
      <c r="G25" s="119">
        <v>1.002</v>
      </c>
      <c r="H25" s="119">
        <v>1.008</v>
      </c>
      <c r="I25" s="119">
        <v>1.022</v>
      </c>
      <c r="J25" s="119">
        <v>1.0209999999999999</v>
      </c>
      <c r="K25" s="119">
        <v>1.032</v>
      </c>
      <c r="L25" s="119">
        <v>1.0349999999999999</v>
      </c>
      <c r="M25" s="119">
        <v>1.028</v>
      </c>
      <c r="N25" s="119">
        <v>1.0369999999999999</v>
      </c>
      <c r="O25" s="119">
        <v>1.038</v>
      </c>
      <c r="P25" s="119">
        <v>1.0409999999999999</v>
      </c>
      <c r="Q25" s="119">
        <v>1.04</v>
      </c>
      <c r="R25" s="119">
        <v>1.04</v>
      </c>
      <c r="S25" s="119">
        <v>1.0289999999999999</v>
      </c>
      <c r="T25" s="119">
        <v>1.0209999999999999</v>
      </c>
      <c r="U25" s="119">
        <v>1.0149999999999999</v>
      </c>
      <c r="V25" s="119">
        <v>1.0149999999999999</v>
      </c>
      <c r="W25" s="119">
        <v>0.99199999999999999</v>
      </c>
      <c r="X25" s="119">
        <v>0.99099999999999999</v>
      </c>
      <c r="Y25" s="119">
        <v>0.999</v>
      </c>
      <c r="Z25" s="119">
        <v>1.0229999999999999</v>
      </c>
      <c r="AA25" s="119">
        <v>1.0620000000000001</v>
      </c>
      <c r="AB25" s="119">
        <v>1.079</v>
      </c>
      <c r="AC25" s="2">
        <v>1.1000000000000001</v>
      </c>
      <c r="AD25" s="2">
        <v>1.1160000000000001</v>
      </c>
      <c r="AE25" s="2">
        <v>1.1339999999999999</v>
      </c>
      <c r="AJ25" s="55"/>
      <c r="AK25" s="55"/>
    </row>
    <row r="26" spans="1:37" ht="15" x14ac:dyDescent="0.25">
      <c r="A26" s="120" t="s">
        <v>114</v>
      </c>
      <c r="B26" s="68"/>
      <c r="C26" s="68"/>
      <c r="D26" s="68"/>
      <c r="E26" s="68"/>
      <c r="F26" s="68"/>
      <c r="G26" s="69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3"/>
      <c r="AJ26" s="55"/>
      <c r="AK26" s="55"/>
    </row>
    <row r="27" spans="1:37" x14ac:dyDescent="0.2">
      <c r="A27" s="59" t="s">
        <v>41</v>
      </c>
      <c r="B27" s="56"/>
      <c r="C27" s="56"/>
      <c r="D27" s="56"/>
      <c r="E27" s="56"/>
      <c r="F27" s="55"/>
      <c r="G27" s="60">
        <v>2015</v>
      </c>
      <c r="H27" s="60">
        <v>2016</v>
      </c>
      <c r="I27" s="60">
        <v>2017</v>
      </c>
      <c r="J27" s="60">
        <v>2018</v>
      </c>
      <c r="K27" s="60">
        <v>2019</v>
      </c>
      <c r="L27" s="60">
        <v>2020</v>
      </c>
      <c r="M27" s="60">
        <v>2021</v>
      </c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</row>
    <row r="28" spans="1:37" ht="15" x14ac:dyDescent="0.25">
      <c r="A28" s="107" t="s">
        <v>42</v>
      </c>
      <c r="B28" s="63"/>
      <c r="C28" s="63"/>
      <c r="D28" s="63"/>
      <c r="E28" s="63"/>
      <c r="F28" s="50"/>
      <c r="G28" s="119">
        <v>1.0009999999999999</v>
      </c>
      <c r="H28" s="119">
        <v>1.0089999999999999</v>
      </c>
      <c r="I28" s="119">
        <v>1.0289999999999999</v>
      </c>
      <c r="J28" s="119">
        <v>1.0389999999999999</v>
      </c>
      <c r="K28" s="119">
        <v>1.026</v>
      </c>
      <c r="L28" s="119">
        <v>0.999</v>
      </c>
      <c r="M28" s="119">
        <v>1.0680000000000001</v>
      </c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</row>
    <row r="29" spans="1:37" ht="15" x14ac:dyDescent="0.25">
      <c r="A29" s="120" t="s">
        <v>115</v>
      </c>
      <c r="B29" s="67"/>
      <c r="C29" s="67"/>
      <c r="D29" s="67"/>
      <c r="E29" s="67"/>
      <c r="F29" s="67"/>
      <c r="G29" s="88"/>
      <c r="H29" s="67"/>
      <c r="I29" s="67"/>
      <c r="J29" s="67"/>
      <c r="K29" s="67"/>
      <c r="L29" s="50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</row>
    <row r="30" spans="1:37" hidden="1" x14ac:dyDescent="0.2">
      <c r="B30" s="75"/>
      <c r="C30" s="75"/>
      <c r="D30" s="75"/>
      <c r="E30" s="75"/>
      <c r="F30" s="7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idden="1" x14ac:dyDescent="0.2">
      <c r="B31" s="75"/>
      <c r="C31" s="75"/>
      <c r="D31" s="75"/>
      <c r="E31" s="75"/>
      <c r="F31" s="7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</sheetData>
  <mergeCells count="15">
    <mergeCell ref="AH1:AK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  <mergeCell ref="AA1:AD1"/>
    <mergeCell ref="AE1:AE2"/>
    <mergeCell ref="AF1:AG1"/>
  </mergeCells>
  <phoneticPr fontId="30" type="noConversion"/>
  <hyperlinks>
    <hyperlink ref="A23" r:id="rId1" xr:uid="{00000000-0004-0000-0000-000005000000}"/>
    <hyperlink ref="A19" r:id="rId2" display="https://data.stat.gov.lv/pxweb/lv/OSP_PUB/START__VEK__PC__PCI/PCI030c?s=pci030c&amp;" xr:uid="{EB4B5468-D75B-4F89-8A69-CACDABAA83C4}"/>
    <hyperlink ref="A26" r:id="rId3" display="https://data.stat.gov.lv/pxweb/lv/OSP_PUB/START__VEK__IS__ISI/ISI040c?s=isi040c&amp;" xr:uid="{DC5F5F0A-D930-4D8F-BCED-20FA79C2169F}"/>
    <hyperlink ref="A29" r:id="rId4" display="https://data.stat.gov.lv/pxweb/lv/OSP_PUB/START__VEK__IK__IKP/IKP100?s=ikp100&amp;" xr:uid="{B73D42DA-AB67-4C97-98D4-7620F1F6E674}"/>
    <hyperlink ref="A12" r:id="rId5" display="https://data.stat.gov.lv/pxweb/lv/OSP_PUB/START__VEK__IS__ISP/ISP010c" xr:uid="{77C2ADDC-4865-4A9F-A53E-9EF53B99F5B2}"/>
    <hyperlink ref="A16" r:id="rId6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2"/>
  <sheetViews>
    <sheetView showGridLines="0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2" customWidth="1"/>
    <col min="6" max="6" width="10" style="2" customWidth="1"/>
    <col min="7" max="7" width="10.7109375" style="2" customWidth="1"/>
    <col min="8" max="8" width="11.140625" style="2" customWidth="1"/>
    <col min="9" max="11" width="11" style="2" customWidth="1"/>
    <col min="12" max="12" width="11.28515625" style="2" customWidth="1"/>
    <col min="13" max="13" width="10.7109375" style="2" customWidth="1"/>
    <col min="14" max="14" width="9.85546875" style="2" customWidth="1"/>
    <col min="15" max="16" width="10.140625" style="2" customWidth="1"/>
    <col min="17" max="17" width="9.85546875" style="2" customWidth="1"/>
    <col min="18" max="19" width="10.140625" style="2" customWidth="1"/>
    <col min="20" max="21" width="9.85546875" style="2" customWidth="1"/>
    <col min="22" max="22" width="10.140625" style="6" customWidth="1"/>
    <col min="23" max="23" width="10" style="6" customWidth="1"/>
    <col min="24" max="24" width="9.7109375" style="6" customWidth="1"/>
    <col min="25" max="25" width="10.85546875" style="6" customWidth="1"/>
    <col min="26" max="26" width="9.42578125" style="6" customWidth="1"/>
    <col min="27" max="27" width="10.28515625" style="6" customWidth="1"/>
    <col min="28" max="28" width="10.42578125" style="6" customWidth="1"/>
    <col min="29" max="29" width="10" style="6" customWidth="1"/>
    <col min="30" max="30" width="11.140625" style="6" customWidth="1"/>
    <col min="31" max="33" width="9" style="6" customWidth="1"/>
    <col min="34" max="34" width="9.140625" style="8" customWidth="1"/>
    <col min="35" max="35" width="10.5703125" style="8" customWidth="1"/>
    <col min="36" max="37" width="9.140625" style="8" customWidth="1"/>
    <col min="38" max="16384" width="9.140625" style="2" hidden="1"/>
  </cols>
  <sheetData>
    <row r="1" spans="1:37" ht="14.45" customHeight="1" x14ac:dyDescent="0.2">
      <c r="A1" s="153" t="s">
        <v>43</v>
      </c>
      <c r="B1" s="155" t="s">
        <v>44</v>
      </c>
      <c r="C1" s="156"/>
      <c r="D1" s="156"/>
      <c r="E1" s="156"/>
      <c r="F1" s="151">
        <v>2016</v>
      </c>
      <c r="G1" s="155" t="s">
        <v>45</v>
      </c>
      <c r="H1" s="156"/>
      <c r="I1" s="156"/>
      <c r="J1" s="161"/>
      <c r="K1" s="151">
        <v>2017</v>
      </c>
      <c r="L1" s="148" t="s">
        <v>46</v>
      </c>
      <c r="M1" s="149"/>
      <c r="N1" s="149"/>
      <c r="O1" s="150"/>
      <c r="P1" s="151">
        <v>2018</v>
      </c>
      <c r="Q1" s="148" t="s">
        <v>99</v>
      </c>
      <c r="R1" s="149"/>
      <c r="S1" s="149"/>
      <c r="T1" s="150"/>
      <c r="U1" s="151">
        <v>2019</v>
      </c>
      <c r="V1" s="148" t="s">
        <v>105</v>
      </c>
      <c r="W1" s="149"/>
      <c r="X1" s="149"/>
      <c r="Y1" s="150"/>
      <c r="Z1" s="151">
        <v>2020</v>
      </c>
      <c r="AA1" s="148" t="s">
        <v>119</v>
      </c>
      <c r="AB1" s="149"/>
      <c r="AC1" s="149"/>
      <c r="AD1" s="150"/>
      <c r="AE1" s="160">
        <v>2021</v>
      </c>
      <c r="AF1" s="157">
        <v>2022</v>
      </c>
      <c r="AG1" s="159"/>
      <c r="AH1" s="146" t="s">
        <v>127</v>
      </c>
      <c r="AI1" s="147"/>
      <c r="AJ1" s="147"/>
      <c r="AK1" s="147"/>
    </row>
    <row r="2" spans="1:37" ht="14.45" customHeight="1" x14ac:dyDescent="0.2">
      <c r="A2" s="154"/>
      <c r="B2" s="1" t="s">
        <v>4</v>
      </c>
      <c r="C2" s="1" t="s">
        <v>5</v>
      </c>
      <c r="D2" s="1" t="s">
        <v>6</v>
      </c>
      <c r="E2" s="1" t="s">
        <v>7</v>
      </c>
      <c r="F2" s="152"/>
      <c r="G2" s="1" t="s">
        <v>4</v>
      </c>
      <c r="H2" s="1" t="s">
        <v>5</v>
      </c>
      <c r="I2" s="1" t="s">
        <v>6</v>
      </c>
      <c r="J2" s="1" t="s">
        <v>7</v>
      </c>
      <c r="K2" s="152"/>
      <c r="L2" s="1" t="s">
        <v>4</v>
      </c>
      <c r="M2" s="1" t="s">
        <v>5</v>
      </c>
      <c r="N2" s="1" t="s">
        <v>6</v>
      </c>
      <c r="O2" s="1" t="s">
        <v>7</v>
      </c>
      <c r="P2" s="152"/>
      <c r="Q2" s="1" t="s">
        <v>4</v>
      </c>
      <c r="R2" s="1" t="s">
        <v>5</v>
      </c>
      <c r="S2" s="1" t="s">
        <v>6</v>
      </c>
      <c r="T2" s="1" t="s">
        <v>7</v>
      </c>
      <c r="U2" s="152"/>
      <c r="V2" s="1" t="s">
        <v>4</v>
      </c>
      <c r="W2" s="1" t="s">
        <v>5</v>
      </c>
      <c r="X2" s="1" t="s">
        <v>6</v>
      </c>
      <c r="Y2" s="1" t="s">
        <v>7</v>
      </c>
      <c r="Z2" s="152"/>
      <c r="AA2" s="1" t="s">
        <v>4</v>
      </c>
      <c r="AB2" s="1" t="s">
        <v>5</v>
      </c>
      <c r="AC2" s="1" t="s">
        <v>6</v>
      </c>
      <c r="AD2" s="1" t="s">
        <v>7</v>
      </c>
      <c r="AE2" s="152"/>
      <c r="AF2" s="1" t="s">
        <v>4</v>
      </c>
      <c r="AG2" s="1" t="s">
        <v>5</v>
      </c>
      <c r="AH2" s="43">
        <v>2020</v>
      </c>
      <c r="AI2" s="43">
        <v>2021</v>
      </c>
      <c r="AJ2" s="43">
        <v>2022</v>
      </c>
      <c r="AK2" s="43">
        <v>2023</v>
      </c>
    </row>
    <row r="3" spans="1:37" x14ac:dyDescent="0.2">
      <c r="A3" s="14" t="s">
        <v>47</v>
      </c>
      <c r="B3" s="14">
        <f>F10/B10-1</f>
        <v>3.9837891841420836E-2</v>
      </c>
      <c r="C3" s="14">
        <f t="shared" ref="C3:E4" si="0">G10/C10-1</f>
        <v>1.4742973953661975E-2</v>
      </c>
      <c r="D3" s="14">
        <f t="shared" si="0"/>
        <v>9.0609713434894879E-3</v>
      </c>
      <c r="E3" s="14">
        <f t="shared" si="0"/>
        <v>2.274156222452306E-2</v>
      </c>
      <c r="F3" s="15">
        <f>H14/G14-1</f>
        <v>2.3676095426175214E-2</v>
      </c>
      <c r="G3" s="14">
        <f>J10/F10-1</f>
        <v>2.0253728657169123E-2</v>
      </c>
      <c r="H3" s="14">
        <f t="shared" ref="H3:J4" si="1">K10/G10-1</f>
        <v>3.7873107991027499E-2</v>
      </c>
      <c r="I3" s="14">
        <f t="shared" si="1"/>
        <v>3.9169851480586493E-2</v>
      </c>
      <c r="J3" s="14">
        <f t="shared" si="1"/>
        <v>3.4053289504875295E-2</v>
      </c>
      <c r="K3" s="15">
        <f>I14/H14-1</f>
        <v>3.3130888898412536E-2</v>
      </c>
      <c r="L3" s="14">
        <f t="shared" ref="L3:N4" si="2">N10/J10-1</f>
        <v>3.3498623823670304E-2</v>
      </c>
      <c r="M3" s="14">
        <f t="shared" si="2"/>
        <v>3.8424799815350852E-2</v>
      </c>
      <c r="N3" s="14">
        <f t="shared" si="2"/>
        <v>4.6165343176717721E-2</v>
      </c>
      <c r="O3" s="14">
        <f>Q10/M10-1</f>
        <v>4.919351893017132E-2</v>
      </c>
      <c r="P3" s="25">
        <f>J14/I14-1</f>
        <v>3.9894803874928053E-2</v>
      </c>
      <c r="Q3" s="49">
        <f t="shared" ref="Q3:T4" si="3">R10/N10-1</f>
        <v>4.5605576371222645E-2</v>
      </c>
      <c r="R3" s="49">
        <f t="shared" si="3"/>
        <v>2.9816854761829825E-2</v>
      </c>
      <c r="S3" s="49">
        <f t="shared" si="3"/>
        <v>1.3880120426431386E-2</v>
      </c>
      <c r="T3" s="49">
        <f t="shared" si="3"/>
        <v>8.6009432399798413E-3</v>
      </c>
      <c r="U3" s="25">
        <f>K14/J14-1</f>
        <v>2.4843263546297623E-2</v>
      </c>
      <c r="V3" s="49">
        <f t="shared" ref="V3:Y4" si="4">V10/R10-1</f>
        <v>-1.6490910731896014E-2</v>
      </c>
      <c r="W3" s="49">
        <f t="shared" si="4"/>
        <v>-8.7101897517345095E-2</v>
      </c>
      <c r="X3" s="49">
        <f t="shared" si="4"/>
        <v>-3.0385351398300897E-2</v>
      </c>
      <c r="Y3" s="49">
        <f t="shared" si="4"/>
        <v>-1.63983601062202E-2</v>
      </c>
      <c r="Z3" s="25">
        <f>L14/K14-1</f>
        <v>-3.7690784000846911E-2</v>
      </c>
      <c r="AA3" s="49">
        <f t="shared" ref="AA3:AD4" si="5">Z10/V10-1</f>
        <v>-4.149301073285927E-3</v>
      </c>
      <c r="AB3" s="49">
        <f t="shared" si="5"/>
        <v>0.10077208603980958</v>
      </c>
      <c r="AC3" s="49">
        <f t="shared" si="5"/>
        <v>4.829776634226346E-2</v>
      </c>
      <c r="AD3" s="49">
        <f t="shared" si="5"/>
        <v>2.795158050810187E-2</v>
      </c>
      <c r="AE3" s="25">
        <f>M14/L14-1</f>
        <v>4.4820953994010759E-2</v>
      </c>
      <c r="AF3" s="49">
        <f>AD10/Z10-1</f>
        <v>6.3827595197384568E-2</v>
      </c>
      <c r="AG3" s="49">
        <f>AE10/AA10-1</f>
        <v>2.9188127750623627E-2</v>
      </c>
      <c r="AH3" s="144">
        <v>2.8000000000000001E-2</v>
      </c>
      <c r="AI3" s="144">
        <v>0.01</v>
      </c>
      <c r="AJ3" s="144">
        <v>0.03</v>
      </c>
      <c r="AK3" s="144">
        <v>3.4000000000000002E-2</v>
      </c>
    </row>
    <row r="4" spans="1:37" x14ac:dyDescent="0.2">
      <c r="A4" s="17" t="s">
        <v>48</v>
      </c>
      <c r="B4" s="17">
        <f>F11/B11-1</f>
        <v>3.8068030606556835E-2</v>
      </c>
      <c r="C4" s="17">
        <f t="shared" si="0"/>
        <v>1.9417309944982142E-2</v>
      </c>
      <c r="D4" s="17">
        <f t="shared" si="0"/>
        <v>2.0081945592347106E-2</v>
      </c>
      <c r="E4" s="17">
        <f t="shared" si="0"/>
        <v>4.5361067935125066E-2</v>
      </c>
      <c r="F4" s="18">
        <f>H15/G15-1</f>
        <v>3.2524576831487906E-2</v>
      </c>
      <c r="G4" s="17">
        <f>J11/F11-1</f>
        <v>4.5166104256698203E-2</v>
      </c>
      <c r="H4" s="17">
        <f t="shared" si="1"/>
        <v>6.5336204833692291E-2</v>
      </c>
      <c r="I4" s="17">
        <f t="shared" si="1"/>
        <v>7.4270031809363424E-2</v>
      </c>
      <c r="J4" s="17">
        <f t="shared" si="1"/>
        <v>6.4377950399744366E-2</v>
      </c>
      <c r="K4" s="18">
        <f>I15/H15-1</f>
        <v>6.3580008674360089E-2</v>
      </c>
      <c r="L4" s="17">
        <f t="shared" si="2"/>
        <v>7.2697906245871691E-2</v>
      </c>
      <c r="M4" s="17">
        <f t="shared" si="2"/>
        <v>8.0595711928314495E-2</v>
      </c>
      <c r="N4" s="17">
        <f t="shared" si="2"/>
        <v>8.4870143033827006E-2</v>
      </c>
      <c r="O4" s="17">
        <f>Q11/M11-1</f>
        <v>8.9787064482420798E-2</v>
      </c>
      <c r="P4" s="20">
        <f>J15/I15-1</f>
        <v>8.0384234866079929E-2</v>
      </c>
      <c r="Q4" s="52">
        <f t="shared" si="3"/>
        <v>8.6713161013577178E-2</v>
      </c>
      <c r="R4" s="52">
        <f t="shared" si="3"/>
        <v>5.9133213040563959E-2</v>
      </c>
      <c r="S4" s="52">
        <f t="shared" si="3"/>
        <v>3.5966919602007152E-2</v>
      </c>
      <c r="T4" s="52">
        <f t="shared" si="3"/>
        <v>2.405168271569047E-2</v>
      </c>
      <c r="U4" s="20">
        <f>K15/J15-1</f>
        <v>5.1234436032434605E-2</v>
      </c>
      <c r="V4" s="52">
        <f t="shared" si="4"/>
        <v>2.3443644305674027E-3</v>
      </c>
      <c r="W4" s="52">
        <f t="shared" si="4"/>
        <v>-9.4759587361253894E-2</v>
      </c>
      <c r="X4" s="52">
        <f t="shared" si="4"/>
        <v>-4.1976416404248318E-2</v>
      </c>
      <c r="Y4" s="52">
        <f t="shared" si="4"/>
        <v>-1.6232467146332308E-2</v>
      </c>
      <c r="Z4" s="20">
        <f>L15/K15-1</f>
        <v>-3.8842215454307771E-2</v>
      </c>
      <c r="AA4" s="52">
        <f t="shared" si="5"/>
        <v>1.8763010557277804E-2</v>
      </c>
      <c r="AB4" s="52">
        <f t="shared" si="5"/>
        <v>0.1650060841853529</v>
      </c>
      <c r="AC4" s="52">
        <f t="shared" si="5"/>
        <v>0.13366386519922213</v>
      </c>
      <c r="AD4" s="52">
        <f t="shared" si="5"/>
        <v>0.13562274278103259</v>
      </c>
      <c r="AE4" s="20">
        <f>M15/L15-1</f>
        <v>0.11575229311952784</v>
      </c>
      <c r="AF4" s="52">
        <f>AD11/Z11-1</f>
        <v>0.18936873755584616</v>
      </c>
      <c r="AG4" s="52">
        <f>AE11/AA11-1</f>
        <v>0.1609078911030899</v>
      </c>
      <c r="AH4" s="51">
        <v>0.16700000000000001</v>
      </c>
      <c r="AI4" s="51">
        <v>7.6999999999999999E-2</v>
      </c>
      <c r="AJ4" s="51">
        <v>5.3999999999999999E-2</v>
      </c>
      <c r="AK4" s="51">
        <v>6.0999999999999999E-2</v>
      </c>
    </row>
    <row r="5" spans="1:37" x14ac:dyDescent="0.2">
      <c r="A5" s="17" t="s">
        <v>49</v>
      </c>
      <c r="B5" s="17">
        <f>F18/B18-1</f>
        <v>-4.4487662574449471E-3</v>
      </c>
      <c r="C5" s="17">
        <f>G18/C18-1</f>
        <v>-6.9832602916876096E-3</v>
      </c>
      <c r="D5" s="17">
        <f>H18/D18-1</f>
        <v>2.2383204342633078E-3</v>
      </c>
      <c r="E5" s="17">
        <f>I18/E18-1</f>
        <v>1.4938501387424141E-2</v>
      </c>
      <c r="F5" s="20">
        <f>H21</f>
        <v>1.4064476304020967E-3</v>
      </c>
      <c r="G5" s="17">
        <f>J18/F18-1</f>
        <v>3.1847040437585461E-2</v>
      </c>
      <c r="H5" s="17">
        <f>K18/G18-1</f>
        <v>3.0951106223501945E-2</v>
      </c>
      <c r="I5" s="17">
        <f>L18/H18-1</f>
        <v>2.8858777535013536E-2</v>
      </c>
      <c r="J5" s="17">
        <f>M18/I18-1</f>
        <v>2.5611560394731336E-2</v>
      </c>
      <c r="K5" s="20">
        <f>I21</f>
        <v>2.930294902925823E-2</v>
      </c>
      <c r="L5" s="17">
        <f>N18/J18-1</f>
        <v>1.9916603953976209E-2</v>
      </c>
      <c r="M5" s="17">
        <f>O18/K18-1</f>
        <v>2.3523467325398562E-2</v>
      </c>
      <c r="N5" s="17">
        <f>P18/L18-1</f>
        <v>2.8878027649075433E-2</v>
      </c>
      <c r="O5" s="19">
        <f>Q18/M18-1</f>
        <v>2.9010270774976643E-2</v>
      </c>
      <c r="P5" s="20">
        <f>J21</f>
        <v>2.5344028482822356E-2</v>
      </c>
      <c r="Q5" s="52">
        <f>R18/N18-1</f>
        <v>2.9017722482354014E-2</v>
      </c>
      <c r="R5" s="52">
        <f>S18/O18-1</f>
        <v>3.2750991900243109E-2</v>
      </c>
      <c r="S5" s="52">
        <f>T18/P18-1</f>
        <v>2.8639552604240448E-2</v>
      </c>
      <c r="T5" s="52">
        <f>U18/Q18-1</f>
        <v>2.2112932935294483E-2</v>
      </c>
      <c r="U5" s="20">
        <f>K21</f>
        <v>2.811549455784812E-2</v>
      </c>
      <c r="V5" s="52">
        <f>V18/R18-1</f>
        <v>1.9414454636469403E-2</v>
      </c>
      <c r="W5" s="52">
        <f>W18/S18-1</f>
        <v>-4.2356940208996274E-3</v>
      </c>
      <c r="X5" s="52">
        <f>X18/T18-1</f>
        <v>4.4490516846185102E-6</v>
      </c>
      <c r="Y5" s="52">
        <f>Y18/U18-1</f>
        <v>-6.1432477539858921E-3</v>
      </c>
      <c r="Z5" s="20">
        <f>L21</f>
        <v>2.1888443570143856E-3</v>
      </c>
      <c r="AA5" s="52">
        <f>Z18/V18-1</f>
        <v>-1.2342565926555249E-3</v>
      </c>
      <c r="AB5" s="52">
        <f>AA18/W18-1</f>
        <v>2.3282069517290394E-2</v>
      </c>
      <c r="AC5" s="52">
        <f>AB18/X18-1</f>
        <v>3.7932445899772294E-2</v>
      </c>
      <c r="AD5" s="52">
        <f>AC18/Y18-1</f>
        <v>7.1405602401029E-2</v>
      </c>
      <c r="AE5" s="20">
        <f>M21</f>
        <v>3.2758733754288949E-2</v>
      </c>
      <c r="AF5" s="52">
        <f>AD18/Z18-1</f>
        <v>9.227614188016009E-2</v>
      </c>
      <c r="AG5" s="51">
        <f>AE18/AA18-1</f>
        <v>0.16404885803890235</v>
      </c>
      <c r="AH5" s="51">
        <v>0.16500000000000001</v>
      </c>
      <c r="AI5" s="51">
        <v>6.5000000000000002E-2</v>
      </c>
      <c r="AJ5" s="51">
        <v>0.01</v>
      </c>
      <c r="AK5" s="51">
        <v>0.02</v>
      </c>
    </row>
    <row r="6" spans="1:37" x14ac:dyDescent="0.2">
      <c r="A6" s="21" t="s">
        <v>50</v>
      </c>
      <c r="B6" s="22">
        <f>F24-1</f>
        <v>9.9999999999988987E-4</v>
      </c>
      <c r="C6" s="22">
        <f>G24-1</f>
        <v>2.0000000000000018E-3</v>
      </c>
      <c r="D6" s="22">
        <f>H24-1</f>
        <v>8.0000000000000071E-3</v>
      </c>
      <c r="E6" s="22">
        <f>I24-1</f>
        <v>2.200000000000002E-2</v>
      </c>
      <c r="F6" s="23">
        <f>H27-1</f>
        <v>8.999999999999897E-3</v>
      </c>
      <c r="G6" s="21">
        <f>J24-1</f>
        <v>2.0999999999999908E-2</v>
      </c>
      <c r="H6" s="21">
        <f>K24-1</f>
        <v>3.2000000000000028E-2</v>
      </c>
      <c r="I6" s="21">
        <f>L24-1</f>
        <v>3.499999999999992E-2</v>
      </c>
      <c r="J6" s="21">
        <f>M24-1</f>
        <v>2.8000000000000025E-2</v>
      </c>
      <c r="K6" s="23">
        <f>I27-1</f>
        <v>2.8999999999999915E-2</v>
      </c>
      <c r="L6" s="21">
        <f>N24-1</f>
        <v>3.6999999999999922E-2</v>
      </c>
      <c r="M6" s="21">
        <f>O24-1</f>
        <v>3.8000000000000034E-2</v>
      </c>
      <c r="N6" s="21">
        <f>P24-1</f>
        <v>4.0999999999999925E-2</v>
      </c>
      <c r="O6" s="22">
        <f>Q24-1</f>
        <v>4.0000000000000036E-2</v>
      </c>
      <c r="P6" s="24">
        <f>J27-1</f>
        <v>3.8999999999999924E-2</v>
      </c>
      <c r="Q6" s="54">
        <f>R24-1</f>
        <v>4.0000000000000036E-2</v>
      </c>
      <c r="R6" s="54">
        <f>S24-1</f>
        <v>2.8999999999999915E-2</v>
      </c>
      <c r="S6" s="54">
        <f>T24-1</f>
        <v>2.0999999999999908E-2</v>
      </c>
      <c r="T6" s="54">
        <f>U24-1</f>
        <v>1.4999999999999902E-2</v>
      </c>
      <c r="U6" s="24">
        <f>K27-1</f>
        <v>2.6000000000000023E-2</v>
      </c>
      <c r="V6" s="54">
        <f>V24-1</f>
        <v>1.4999999999999902E-2</v>
      </c>
      <c r="W6" s="54">
        <f>W24-1</f>
        <v>-8.0000000000000071E-3</v>
      </c>
      <c r="X6" s="54">
        <f>X24-1</f>
        <v>-9.000000000000008E-3</v>
      </c>
      <c r="Y6" s="54">
        <f>Y24-1</f>
        <v>-1.0000000000000009E-3</v>
      </c>
      <c r="Z6" s="24">
        <f>L27-1</f>
        <v>-1.0000000000000009E-3</v>
      </c>
      <c r="AA6" s="54">
        <f>Z24-1</f>
        <v>2.2999999999999909E-2</v>
      </c>
      <c r="AB6" s="54">
        <f>AA24-1</f>
        <v>6.2000000000000055E-2</v>
      </c>
      <c r="AC6" s="54">
        <f>AB24-1</f>
        <v>7.8999999999999959E-2</v>
      </c>
      <c r="AD6" s="54">
        <f>AC24-1</f>
        <v>0.10000000000000009</v>
      </c>
      <c r="AE6" s="24">
        <f>M27-1</f>
        <v>6.800000000000006E-2</v>
      </c>
      <c r="AF6" s="54">
        <f>AD24-1</f>
        <v>0.1160000000000001</v>
      </c>
      <c r="AG6" s="54">
        <f>AE24-1</f>
        <v>0.1339999999999999</v>
      </c>
      <c r="AH6" s="53">
        <v>0.13500000000000001</v>
      </c>
      <c r="AI6" s="53">
        <v>6.7000000000000004E-2</v>
      </c>
      <c r="AJ6" s="53">
        <v>2.3E-2</v>
      </c>
      <c r="AK6" s="53">
        <v>2.5999999999999999E-2</v>
      </c>
    </row>
    <row r="7" spans="1:37" s="8" customFormat="1" x14ac:dyDescent="0.2">
      <c r="A7" s="5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7" s="8" customFormat="1" x14ac:dyDescent="0.2">
      <c r="A8" s="73" t="s">
        <v>51</v>
      </c>
      <c r="D8" s="9"/>
      <c r="E8" s="9"/>
      <c r="F8" s="9"/>
      <c r="G8" s="9"/>
      <c r="H8" s="9"/>
      <c r="I8" s="9"/>
      <c r="L8" s="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7" ht="20.25" customHeight="1" x14ac:dyDescent="0.2">
      <c r="A9" s="77" t="s">
        <v>52</v>
      </c>
      <c r="B9" s="60" t="s">
        <v>14</v>
      </c>
      <c r="C9" s="60" t="s">
        <v>15</v>
      </c>
      <c r="D9" s="60" t="s">
        <v>16</v>
      </c>
      <c r="E9" s="60" t="s">
        <v>17</v>
      </c>
      <c r="F9" s="60" t="s">
        <v>18</v>
      </c>
      <c r="G9" s="60" t="s">
        <v>19</v>
      </c>
      <c r="H9" s="60" t="s">
        <v>20</v>
      </c>
      <c r="I9" s="60" t="s">
        <v>21</v>
      </c>
      <c r="J9" s="60" t="s">
        <v>22</v>
      </c>
      <c r="K9" s="60" t="s">
        <v>23</v>
      </c>
      <c r="L9" s="60" t="s">
        <v>24</v>
      </c>
      <c r="M9" s="60" t="s">
        <v>25</v>
      </c>
      <c r="N9" s="60" t="s">
        <v>26</v>
      </c>
      <c r="O9" s="60" t="s">
        <v>27</v>
      </c>
      <c r="P9" s="60" t="s">
        <v>28</v>
      </c>
      <c r="Q9" s="60" t="s">
        <v>29</v>
      </c>
      <c r="R9" s="44" t="s">
        <v>30</v>
      </c>
      <c r="S9" s="44" t="s">
        <v>31</v>
      </c>
      <c r="T9" s="44" t="s">
        <v>32</v>
      </c>
      <c r="U9" s="44" t="s">
        <v>98</v>
      </c>
      <c r="V9" s="44" t="s">
        <v>104</v>
      </c>
      <c r="W9" s="44" t="s">
        <v>106</v>
      </c>
      <c r="X9" s="44" t="s">
        <v>107</v>
      </c>
      <c r="Y9" s="44" t="s">
        <v>108</v>
      </c>
      <c r="Z9" s="44" t="s">
        <v>118</v>
      </c>
      <c r="AA9" s="60" t="s">
        <v>121</v>
      </c>
      <c r="AB9" s="44" t="s">
        <v>122</v>
      </c>
      <c r="AC9" s="44" t="s">
        <v>123</v>
      </c>
      <c r="AD9" s="44" t="s">
        <v>124</v>
      </c>
      <c r="AE9" s="44" t="s">
        <v>125</v>
      </c>
      <c r="AJ9" s="11"/>
    </row>
    <row r="10" spans="1:37" s="8" customFormat="1" ht="15" x14ac:dyDescent="0.25">
      <c r="A10" s="78" t="s">
        <v>100</v>
      </c>
      <c r="B10" s="116">
        <v>6059658</v>
      </c>
      <c r="C10" s="116">
        <v>6150116</v>
      </c>
      <c r="D10" s="116">
        <v>6194369</v>
      </c>
      <c r="E10" s="116">
        <v>6186998</v>
      </c>
      <c r="F10" s="116">
        <v>6301062</v>
      </c>
      <c r="G10" s="116">
        <v>6240787</v>
      </c>
      <c r="H10" s="116">
        <v>6250496</v>
      </c>
      <c r="I10" s="116">
        <v>6327700</v>
      </c>
      <c r="J10" s="116">
        <v>6428682</v>
      </c>
      <c r="K10" s="116">
        <v>6477145</v>
      </c>
      <c r="L10" s="116">
        <v>6495327</v>
      </c>
      <c r="M10" s="116">
        <v>6543179</v>
      </c>
      <c r="N10" s="116">
        <v>6644034</v>
      </c>
      <c r="O10" s="116">
        <v>6726028</v>
      </c>
      <c r="P10" s="116">
        <v>6795186</v>
      </c>
      <c r="Q10" s="116">
        <v>6865061</v>
      </c>
      <c r="R10" s="116">
        <v>6947039</v>
      </c>
      <c r="S10" s="116">
        <v>6926577</v>
      </c>
      <c r="T10" s="116">
        <v>6889504</v>
      </c>
      <c r="U10" s="116">
        <v>6924107</v>
      </c>
      <c r="V10" s="116">
        <v>6832476</v>
      </c>
      <c r="W10" s="116">
        <v>6323259</v>
      </c>
      <c r="X10" s="116">
        <v>6680164</v>
      </c>
      <c r="Y10" s="116">
        <v>6810563</v>
      </c>
      <c r="Z10" s="116">
        <v>6804126</v>
      </c>
      <c r="AA10" s="116">
        <v>6960467</v>
      </c>
      <c r="AB10" s="116">
        <v>7002801</v>
      </c>
      <c r="AC10" s="116">
        <v>7000929</v>
      </c>
      <c r="AD10" s="116">
        <v>7238417</v>
      </c>
      <c r="AE10" s="116">
        <v>7163630</v>
      </c>
      <c r="AJ10" s="11"/>
    </row>
    <row r="11" spans="1:37" s="8" customFormat="1" ht="15" x14ac:dyDescent="0.25">
      <c r="A11" s="78" t="s">
        <v>53</v>
      </c>
      <c r="B11" s="116">
        <v>6042104</v>
      </c>
      <c r="C11" s="116">
        <v>6149101</v>
      </c>
      <c r="D11" s="116">
        <v>6198503</v>
      </c>
      <c r="E11" s="116">
        <v>6189140</v>
      </c>
      <c r="F11" s="116">
        <v>6272115</v>
      </c>
      <c r="G11" s="116">
        <v>6268500</v>
      </c>
      <c r="H11" s="116">
        <v>6322981</v>
      </c>
      <c r="I11" s="116">
        <v>6469886</v>
      </c>
      <c r="J11" s="116">
        <v>6555402</v>
      </c>
      <c r="K11" s="116">
        <v>6678060</v>
      </c>
      <c r="L11" s="116">
        <v>6792589</v>
      </c>
      <c r="M11" s="116">
        <v>6886404</v>
      </c>
      <c r="N11" s="116">
        <v>7031966</v>
      </c>
      <c r="O11" s="116">
        <v>7216283</v>
      </c>
      <c r="P11" s="116">
        <v>7369077</v>
      </c>
      <c r="Q11" s="116">
        <v>7504714</v>
      </c>
      <c r="R11" s="116">
        <v>7641730</v>
      </c>
      <c r="S11" s="116">
        <v>7643005</v>
      </c>
      <c r="T11" s="116">
        <v>7634120</v>
      </c>
      <c r="U11" s="116">
        <v>7685215</v>
      </c>
      <c r="V11" s="116">
        <v>7659645</v>
      </c>
      <c r="W11" s="116">
        <v>6918757</v>
      </c>
      <c r="X11" s="116">
        <v>7313667</v>
      </c>
      <c r="Y11" s="116">
        <v>7560465</v>
      </c>
      <c r="Z11" s="116">
        <v>7803363</v>
      </c>
      <c r="AA11" s="116">
        <v>8060394</v>
      </c>
      <c r="AB11" s="116">
        <v>8291240</v>
      </c>
      <c r="AC11" s="116">
        <v>8585836</v>
      </c>
      <c r="AD11" s="116">
        <v>9281076</v>
      </c>
      <c r="AE11" s="116">
        <v>9357375</v>
      </c>
      <c r="AJ11" s="11"/>
    </row>
    <row r="12" spans="1:37" x14ac:dyDescent="0.2">
      <c r="A12" s="79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11"/>
      <c r="AI12" s="45"/>
      <c r="AJ12" s="11"/>
    </row>
    <row r="13" spans="1:37" x14ac:dyDescent="0.2">
      <c r="A13" s="59" t="s">
        <v>54</v>
      </c>
      <c r="F13" s="3"/>
      <c r="G13" s="60">
        <v>2015</v>
      </c>
      <c r="H13" s="60">
        <v>2016</v>
      </c>
      <c r="I13" s="60">
        <v>2017</v>
      </c>
      <c r="J13" s="60">
        <v>2018</v>
      </c>
      <c r="K13" s="60">
        <v>2019</v>
      </c>
      <c r="L13" s="60">
        <v>2020</v>
      </c>
      <c r="M13" s="60">
        <v>2021</v>
      </c>
      <c r="N13" s="11"/>
      <c r="O13" s="11"/>
      <c r="P13" s="11"/>
      <c r="Q13" s="11"/>
      <c r="R13" s="11"/>
      <c r="S13" s="11"/>
      <c r="T13" s="11"/>
      <c r="U13" s="11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11"/>
      <c r="AI13" s="46"/>
      <c r="AJ13" s="11"/>
    </row>
    <row r="14" spans="1:37" s="8" customFormat="1" ht="15" x14ac:dyDescent="0.25">
      <c r="A14" s="78" t="s">
        <v>101</v>
      </c>
      <c r="B14" s="2"/>
      <c r="C14" s="2"/>
      <c r="D14" s="2"/>
      <c r="E14" s="2"/>
      <c r="F14" s="3"/>
      <c r="G14" s="116">
        <v>24572126</v>
      </c>
      <c r="H14" s="116">
        <v>25153898</v>
      </c>
      <c r="I14" s="116">
        <v>25987269</v>
      </c>
      <c r="J14" s="116">
        <v>27024026</v>
      </c>
      <c r="K14" s="116">
        <v>27695391</v>
      </c>
      <c r="L14" s="116">
        <v>26651530</v>
      </c>
      <c r="M14" s="116">
        <v>27846077</v>
      </c>
      <c r="N14" s="11"/>
      <c r="O14" s="11"/>
      <c r="P14" s="11"/>
      <c r="Q14" s="11"/>
      <c r="R14" s="11"/>
      <c r="S14" s="11"/>
      <c r="T14" s="11"/>
      <c r="U14" s="11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11"/>
      <c r="AI14" s="46"/>
      <c r="AJ14" s="11"/>
    </row>
    <row r="15" spans="1:37" s="8" customFormat="1" ht="15" x14ac:dyDescent="0.25">
      <c r="A15" s="78" t="s">
        <v>53</v>
      </c>
      <c r="B15" s="2"/>
      <c r="C15" s="2"/>
      <c r="D15" s="2"/>
      <c r="E15" s="2"/>
      <c r="F15" s="3"/>
      <c r="G15" s="116">
        <v>24572126</v>
      </c>
      <c r="H15" s="116">
        <v>25371324</v>
      </c>
      <c r="I15" s="116">
        <v>26984433</v>
      </c>
      <c r="J15" s="116">
        <v>29153556</v>
      </c>
      <c r="K15" s="116">
        <v>30647222</v>
      </c>
      <c r="L15" s="116">
        <v>29456816</v>
      </c>
      <c r="M15" s="116">
        <v>32866510</v>
      </c>
      <c r="N15" s="11"/>
      <c r="O15" s="11"/>
      <c r="P15" s="11"/>
      <c r="Q15" s="11"/>
      <c r="R15" s="11"/>
      <c r="S15" s="11"/>
      <c r="T15" s="11"/>
      <c r="U15" s="11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11"/>
      <c r="AI15" s="11"/>
      <c r="AJ15" s="11"/>
    </row>
    <row r="16" spans="1:37" s="8" customFormat="1" x14ac:dyDescent="0.2">
      <c r="A16" s="7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11"/>
      <c r="AI16" s="11"/>
      <c r="AJ16" s="11"/>
    </row>
    <row r="17" spans="1:38" x14ac:dyDescent="0.2">
      <c r="A17" s="59" t="s">
        <v>55</v>
      </c>
      <c r="B17" s="60" t="s">
        <v>14</v>
      </c>
      <c r="C17" s="60" t="s">
        <v>15</v>
      </c>
      <c r="D17" s="60" t="s">
        <v>16</v>
      </c>
      <c r="E17" s="60" t="s">
        <v>17</v>
      </c>
      <c r="F17" s="60" t="s">
        <v>18</v>
      </c>
      <c r="G17" s="60" t="s">
        <v>19</v>
      </c>
      <c r="H17" s="60" t="s">
        <v>20</v>
      </c>
      <c r="I17" s="60" t="s">
        <v>21</v>
      </c>
      <c r="J17" s="60" t="s">
        <v>22</v>
      </c>
      <c r="K17" s="60" t="s">
        <v>23</v>
      </c>
      <c r="L17" s="60" t="s">
        <v>24</v>
      </c>
      <c r="M17" s="60" t="s">
        <v>25</v>
      </c>
      <c r="N17" s="60" t="s">
        <v>26</v>
      </c>
      <c r="O17" s="60" t="s">
        <v>27</v>
      </c>
      <c r="P17" s="60" t="s">
        <v>28</v>
      </c>
      <c r="Q17" s="60" t="s">
        <v>29</v>
      </c>
      <c r="R17" s="44" t="s">
        <v>30</v>
      </c>
      <c r="S17" s="44" t="s">
        <v>31</v>
      </c>
      <c r="T17" s="44" t="s">
        <v>32</v>
      </c>
      <c r="U17" s="44" t="s">
        <v>98</v>
      </c>
      <c r="V17" s="44" t="s">
        <v>104</v>
      </c>
      <c r="W17" s="44" t="s">
        <v>106</v>
      </c>
      <c r="X17" s="44" t="s">
        <v>107</v>
      </c>
      <c r="Y17" s="44" t="s">
        <v>108</v>
      </c>
      <c r="Z17" s="44" t="s">
        <v>118</v>
      </c>
      <c r="AA17" s="44" t="s">
        <v>121</v>
      </c>
      <c r="AB17" s="44" t="s">
        <v>122</v>
      </c>
      <c r="AC17" s="44" t="s">
        <v>123</v>
      </c>
      <c r="AD17" s="44" t="s">
        <v>124</v>
      </c>
      <c r="AE17" s="44" t="s">
        <v>125</v>
      </c>
      <c r="AJ17" s="11"/>
    </row>
    <row r="18" spans="1:38" ht="15" x14ac:dyDescent="0.25">
      <c r="A18" s="80" t="s">
        <v>56</v>
      </c>
      <c r="B18" s="121">
        <v>20567.5</v>
      </c>
      <c r="C18" s="121">
        <v>20878.5</v>
      </c>
      <c r="D18" s="121">
        <v>20595.8</v>
      </c>
      <c r="E18" s="121">
        <v>20577.7</v>
      </c>
      <c r="F18" s="121">
        <v>20476</v>
      </c>
      <c r="G18" s="121">
        <v>20732.7</v>
      </c>
      <c r="H18" s="121">
        <v>20641.900000000001</v>
      </c>
      <c r="I18" s="121">
        <v>20885.099999999999</v>
      </c>
      <c r="J18" s="121">
        <v>21128.1</v>
      </c>
      <c r="K18" s="121">
        <v>21374.400000000001</v>
      </c>
      <c r="L18" s="121">
        <v>21237.599999999999</v>
      </c>
      <c r="M18" s="121">
        <v>21420</v>
      </c>
      <c r="N18" s="121">
        <v>21548.9</v>
      </c>
      <c r="O18" s="121">
        <v>21877.200000000001</v>
      </c>
      <c r="P18" s="121">
        <v>21850.9</v>
      </c>
      <c r="Q18" s="121">
        <v>22041.4</v>
      </c>
      <c r="R18" s="121">
        <v>22174.2</v>
      </c>
      <c r="S18" s="121">
        <v>22593.7</v>
      </c>
      <c r="T18" s="121">
        <v>22476.7</v>
      </c>
      <c r="U18" s="121">
        <v>22528.799999999999</v>
      </c>
      <c r="V18" s="121">
        <v>22604.7</v>
      </c>
      <c r="W18" s="121">
        <v>22498</v>
      </c>
      <c r="X18" s="121">
        <v>22476.799999999999</v>
      </c>
      <c r="Y18" s="121">
        <v>22390.400000000001</v>
      </c>
      <c r="Z18" s="121">
        <v>22576.799999999999</v>
      </c>
      <c r="AA18" s="121">
        <v>23021.8</v>
      </c>
      <c r="AB18" s="121">
        <v>23329.4</v>
      </c>
      <c r="AC18" s="121">
        <v>23989.200000000001</v>
      </c>
      <c r="AD18" s="121">
        <v>24660.1</v>
      </c>
      <c r="AE18" s="121">
        <v>26798.5</v>
      </c>
      <c r="AJ18" s="11"/>
    </row>
    <row r="19" spans="1:38" x14ac:dyDescent="0.2">
      <c r="A19" s="7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3"/>
      <c r="M19" s="11"/>
      <c r="N19" s="11"/>
      <c r="O19" s="11"/>
      <c r="P19" s="11"/>
      <c r="Q19" s="11"/>
      <c r="R19" s="11"/>
      <c r="S19" s="11"/>
      <c r="T19" s="11"/>
      <c r="U19" s="11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11"/>
      <c r="AI19" s="11"/>
      <c r="AJ19" s="11"/>
    </row>
    <row r="20" spans="1:38" x14ac:dyDescent="0.2">
      <c r="A20" s="59" t="s">
        <v>57</v>
      </c>
      <c r="F20" s="3"/>
      <c r="G20" s="7">
        <v>2015</v>
      </c>
      <c r="H20" s="7">
        <v>2016</v>
      </c>
      <c r="I20" s="7">
        <v>2017</v>
      </c>
      <c r="J20" s="7">
        <v>2018</v>
      </c>
      <c r="K20" s="7">
        <v>2019</v>
      </c>
      <c r="L20" s="7">
        <v>2020</v>
      </c>
      <c r="M20" s="7">
        <v>2021</v>
      </c>
      <c r="N20" s="11"/>
      <c r="O20" s="11"/>
      <c r="P20" s="11"/>
      <c r="Q20" s="11"/>
      <c r="R20" s="11"/>
      <c r="S20" s="11"/>
      <c r="T20" s="11"/>
      <c r="U20" s="11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11"/>
      <c r="AI20" s="11"/>
      <c r="AJ20" s="11"/>
    </row>
    <row r="21" spans="1:38" ht="34.5" customHeight="1" x14ac:dyDescent="0.2">
      <c r="A21" s="80" t="s">
        <v>58</v>
      </c>
      <c r="B21" s="8"/>
      <c r="C21" s="8"/>
      <c r="D21" s="8"/>
      <c r="E21" s="8"/>
      <c r="F21" s="10"/>
      <c r="G21" s="90">
        <v>2E-3</v>
      </c>
      <c r="H21" s="90">
        <f>SUM(F18:I18)/SUM(B18:E18)-1</f>
        <v>1.4064476304020967E-3</v>
      </c>
      <c r="I21" s="90">
        <f>SUM(J18:M18)/SUM(F18:I18)-1</f>
        <v>2.930294902925823E-2</v>
      </c>
      <c r="J21" s="90">
        <f>SUM(N18:Q18)/SUM(J18:M18)-1</f>
        <v>2.5344028482822356E-2</v>
      </c>
      <c r="K21" s="90">
        <f>SUM(R18:U18)/SUM(N18:Q18)-1</f>
        <v>2.811549455784812E-2</v>
      </c>
      <c r="L21" s="90">
        <f>SUM(V18:Y18)/SUM(R18:U18)-1</f>
        <v>2.1888443570143856E-3</v>
      </c>
      <c r="M21" s="90">
        <f>SUM(Z18:AC18)/SUM(V18:Y18)-1</f>
        <v>3.2758733754288949E-2</v>
      </c>
      <c r="N21" s="11"/>
      <c r="O21" s="11"/>
      <c r="P21" s="11"/>
      <c r="Q21" s="11"/>
      <c r="R21" s="11"/>
      <c r="S21" s="11"/>
      <c r="T21" s="11"/>
      <c r="U21" s="11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11"/>
      <c r="AI21" s="85"/>
      <c r="AJ21" s="85"/>
      <c r="AK21" s="85"/>
      <c r="AL21" s="82"/>
    </row>
    <row r="22" spans="1:38" x14ac:dyDescent="0.2">
      <c r="A22" s="7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11"/>
      <c r="AI22" s="85"/>
      <c r="AJ22" s="85"/>
      <c r="AK22" s="85"/>
      <c r="AL22" s="83"/>
    </row>
    <row r="23" spans="1:38" x14ac:dyDescent="0.2">
      <c r="A23" s="59" t="s">
        <v>59</v>
      </c>
      <c r="B23" s="60" t="s">
        <v>14</v>
      </c>
      <c r="C23" s="60" t="s">
        <v>15</v>
      </c>
      <c r="D23" s="60" t="s">
        <v>16</v>
      </c>
      <c r="E23" s="60" t="s">
        <v>17</v>
      </c>
      <c r="F23" s="60" t="s">
        <v>18</v>
      </c>
      <c r="G23" s="60" t="s">
        <v>19</v>
      </c>
      <c r="H23" s="60" t="s">
        <v>20</v>
      </c>
      <c r="I23" s="60" t="s">
        <v>21</v>
      </c>
      <c r="J23" s="60" t="s">
        <v>22</v>
      </c>
      <c r="K23" s="60" t="s">
        <v>23</v>
      </c>
      <c r="L23" s="60" t="s">
        <v>24</v>
      </c>
      <c r="M23" s="60" t="s">
        <v>25</v>
      </c>
      <c r="N23" s="60" t="s">
        <v>26</v>
      </c>
      <c r="O23" s="60" t="s">
        <v>27</v>
      </c>
      <c r="P23" s="60" t="s">
        <v>28</v>
      </c>
      <c r="Q23" s="60" t="s">
        <v>29</v>
      </c>
      <c r="R23" s="44" t="s">
        <v>30</v>
      </c>
      <c r="S23" s="44" t="s">
        <v>31</v>
      </c>
      <c r="T23" s="44" t="s">
        <v>32</v>
      </c>
      <c r="U23" s="44" t="s">
        <v>98</v>
      </c>
      <c r="V23" s="44" t="s">
        <v>104</v>
      </c>
      <c r="W23" s="44" t="s">
        <v>106</v>
      </c>
      <c r="X23" s="44" t="s">
        <v>107</v>
      </c>
      <c r="Y23" s="44" t="s">
        <v>108</v>
      </c>
      <c r="Z23" s="44" t="s">
        <v>118</v>
      </c>
      <c r="AA23" s="44" t="s">
        <v>121</v>
      </c>
      <c r="AB23" s="44" t="s">
        <v>122</v>
      </c>
      <c r="AC23" s="44" t="s">
        <v>123</v>
      </c>
      <c r="AD23" s="44" t="s">
        <v>124</v>
      </c>
      <c r="AE23" s="44" t="s">
        <v>125</v>
      </c>
      <c r="AI23" s="85"/>
      <c r="AJ23" s="85"/>
      <c r="AK23" s="85"/>
      <c r="AL23" s="83"/>
    </row>
    <row r="24" spans="1:38" ht="25.5" x14ac:dyDescent="0.25">
      <c r="A24" s="80" t="s">
        <v>60</v>
      </c>
      <c r="B24" s="119">
        <v>1.002</v>
      </c>
      <c r="C24" s="119">
        <v>1.006</v>
      </c>
      <c r="D24" s="119">
        <v>1.004</v>
      </c>
      <c r="E24" s="119">
        <v>0.99299999999999999</v>
      </c>
      <c r="F24" s="119">
        <v>1.0009999999999999</v>
      </c>
      <c r="G24" s="119">
        <v>1.002</v>
      </c>
      <c r="H24" s="119">
        <v>1.008</v>
      </c>
      <c r="I24" s="119">
        <v>1.022</v>
      </c>
      <c r="J24" s="119">
        <v>1.0209999999999999</v>
      </c>
      <c r="K24" s="119">
        <v>1.032</v>
      </c>
      <c r="L24" s="119">
        <v>1.0349999999999999</v>
      </c>
      <c r="M24" s="119">
        <v>1.028</v>
      </c>
      <c r="N24" s="119">
        <v>1.0369999999999999</v>
      </c>
      <c r="O24" s="119">
        <v>1.038</v>
      </c>
      <c r="P24" s="119">
        <v>1.0409999999999999</v>
      </c>
      <c r="Q24" s="119">
        <v>1.04</v>
      </c>
      <c r="R24" s="119">
        <v>1.04</v>
      </c>
      <c r="S24" s="119">
        <v>1.0289999999999999</v>
      </c>
      <c r="T24" s="119">
        <v>1.0209999999999999</v>
      </c>
      <c r="U24" s="119">
        <v>1.0149999999999999</v>
      </c>
      <c r="V24" s="119">
        <v>1.0149999999999999</v>
      </c>
      <c r="W24" s="119">
        <v>0.99199999999999999</v>
      </c>
      <c r="X24" s="119">
        <v>0.99099999999999999</v>
      </c>
      <c r="Y24" s="119">
        <v>0.999</v>
      </c>
      <c r="Z24" s="119">
        <v>1.0229999999999999</v>
      </c>
      <c r="AA24" s="119">
        <v>1.0620000000000001</v>
      </c>
      <c r="AB24" s="119">
        <v>1.079</v>
      </c>
      <c r="AC24" s="2">
        <v>1.1000000000000001</v>
      </c>
      <c r="AD24" s="2">
        <v>1.1160000000000001</v>
      </c>
      <c r="AE24" s="2">
        <v>1.1339999999999999</v>
      </c>
      <c r="AI24" s="85"/>
      <c r="AJ24" s="85"/>
      <c r="AK24" s="85"/>
      <c r="AL24" s="84"/>
    </row>
    <row r="25" spans="1:38" x14ac:dyDescent="0.2">
      <c r="A25" s="7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11"/>
      <c r="AI25" s="11"/>
      <c r="AJ25" s="11"/>
    </row>
    <row r="26" spans="1:38" x14ac:dyDescent="0.2">
      <c r="A26" s="59" t="s">
        <v>61</v>
      </c>
      <c r="F26" s="3"/>
      <c r="G26" s="60">
        <v>2015</v>
      </c>
      <c r="H26" s="60">
        <v>2016</v>
      </c>
      <c r="I26" s="60">
        <v>2017</v>
      </c>
      <c r="J26" s="60">
        <v>2018</v>
      </c>
      <c r="K26" s="60">
        <v>2019</v>
      </c>
      <c r="L26" s="60">
        <v>2020</v>
      </c>
      <c r="M26" s="60">
        <v>2021</v>
      </c>
      <c r="N26" s="11"/>
      <c r="O26" s="11"/>
      <c r="P26" s="11"/>
      <c r="Q26" s="11"/>
      <c r="R26" s="11"/>
      <c r="S26" s="11"/>
      <c r="T26" s="11"/>
      <c r="U26" s="11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11"/>
      <c r="AI26" s="11"/>
      <c r="AJ26" s="11"/>
    </row>
    <row r="27" spans="1:38" ht="15" x14ac:dyDescent="0.25">
      <c r="A27" s="80" t="s">
        <v>62</v>
      </c>
      <c r="B27" s="8"/>
      <c r="C27" s="8"/>
      <c r="D27" s="8"/>
      <c r="E27" s="8"/>
      <c r="F27" s="11"/>
      <c r="G27" s="119">
        <v>1.0009999999999999</v>
      </c>
      <c r="H27" s="119">
        <v>1.0089999999999999</v>
      </c>
      <c r="I27" s="119">
        <v>1.0289999999999999</v>
      </c>
      <c r="J27" s="119">
        <v>1.0389999999999999</v>
      </c>
      <c r="K27" s="119">
        <v>1.026</v>
      </c>
      <c r="L27" s="119">
        <v>0.999</v>
      </c>
      <c r="M27" s="119">
        <v>1.0680000000000001</v>
      </c>
      <c r="N27" s="11"/>
      <c r="O27" s="11"/>
      <c r="P27" s="11"/>
      <c r="Q27" s="11"/>
      <c r="R27" s="11"/>
      <c r="S27" s="11"/>
      <c r="T27" s="11"/>
      <c r="U27" s="11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11"/>
      <c r="AI27" s="11"/>
      <c r="AJ27" s="11"/>
    </row>
    <row r="28" spans="1:38" x14ac:dyDescent="0.2">
      <c r="A28" s="5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8" ht="15" hidden="1" x14ac:dyDescent="0.2">
      <c r="L29" s="4"/>
      <c r="M29" s="4"/>
      <c r="N29" s="4"/>
      <c r="O29" s="4"/>
    </row>
    <row r="30" spans="1:38" ht="15" hidden="1" x14ac:dyDescent="0.2">
      <c r="L30" s="5"/>
      <c r="M30" s="5"/>
      <c r="N30" s="5"/>
      <c r="O30" s="5"/>
    </row>
    <row r="32" spans="1:38" ht="15" hidden="1" x14ac:dyDescent="0.2">
      <c r="L32" s="4"/>
      <c r="M32" s="4"/>
      <c r="N32" s="4"/>
      <c r="O32" s="4"/>
    </row>
  </sheetData>
  <mergeCells count="15">
    <mergeCell ref="AH1:AK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  <mergeCell ref="AA1:AD1"/>
    <mergeCell ref="AE1:AE2"/>
    <mergeCell ref="AF1:AG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0"/>
  <sheetViews>
    <sheetView showGridLines="0" zoomScale="80" zoomScaleNormal="80" workbookViewId="0">
      <selection sqref="A1:G1"/>
    </sheetView>
  </sheetViews>
  <sheetFormatPr defaultColWidth="0" defaultRowHeight="14.25" customHeight="1" zeroHeight="1" x14ac:dyDescent="0.2"/>
  <cols>
    <col min="1" max="1" width="10.28515625" style="113" customWidth="1"/>
    <col min="2" max="2" width="12.140625" style="113" customWidth="1"/>
    <col min="3" max="3" width="13.42578125" style="113" customWidth="1"/>
    <col min="4" max="4" width="12" style="113" customWidth="1"/>
    <col min="5" max="5" width="11.28515625" style="113" customWidth="1"/>
    <col min="6" max="6" width="10.7109375" style="113" customWidth="1"/>
    <col min="7" max="7" width="12" style="113" customWidth="1"/>
    <col min="8" max="8" width="25.42578125" style="113" customWidth="1"/>
    <col min="9" max="10" width="8.7109375" style="113" customWidth="1"/>
    <col min="11" max="11" width="10.28515625" style="113" customWidth="1"/>
    <col min="12" max="12" width="14.28515625" style="113" customWidth="1"/>
    <col min="13" max="13" width="12.140625" style="113" customWidth="1"/>
    <col min="14" max="14" width="10.28515625" style="113" customWidth="1"/>
    <col min="15" max="15" width="8.7109375" style="113" customWidth="1"/>
    <col min="16" max="16" width="9.28515625" style="113" customWidth="1"/>
    <col min="17" max="27" width="8.7109375" style="113" customWidth="1"/>
    <col min="28" max="16384" width="8.7109375" style="113" hidden="1"/>
  </cols>
  <sheetData>
    <row r="1" spans="1:16" s="29" customFormat="1" ht="14.1" customHeight="1" x14ac:dyDescent="0.25">
      <c r="A1" s="162" t="s">
        <v>63</v>
      </c>
      <c r="B1" s="162"/>
      <c r="C1" s="162"/>
      <c r="D1" s="162"/>
      <c r="E1" s="162"/>
      <c r="F1" s="162"/>
      <c r="G1" s="162"/>
      <c r="J1" s="163" t="s">
        <v>64</v>
      </c>
      <c r="K1" s="163"/>
      <c r="L1" s="163"/>
      <c r="M1" s="163"/>
      <c r="N1" s="163"/>
      <c r="O1" s="163"/>
      <c r="P1" s="163"/>
    </row>
    <row r="2" spans="1:16" s="29" customFormat="1" ht="14.65" customHeight="1" x14ac:dyDescent="0.2">
      <c r="A2" s="164" t="s">
        <v>65</v>
      </c>
      <c r="B2" s="164"/>
      <c r="C2" s="164"/>
      <c r="D2" s="164"/>
      <c r="E2" s="164"/>
      <c r="F2" s="164"/>
      <c r="G2" s="164"/>
      <c r="J2" s="163"/>
      <c r="K2" s="163"/>
      <c r="L2" s="163"/>
      <c r="M2" s="163"/>
      <c r="N2" s="163"/>
      <c r="O2" s="163"/>
      <c r="P2" s="163"/>
    </row>
    <row r="3" spans="1:16" s="29" customFormat="1" ht="14.65" customHeight="1" x14ac:dyDescent="0.25">
      <c r="A3" s="164" t="s">
        <v>66</v>
      </c>
      <c r="B3" s="164"/>
      <c r="C3" s="164"/>
      <c r="D3" s="164"/>
      <c r="E3" s="164"/>
      <c r="F3" s="164"/>
      <c r="G3" s="164"/>
      <c r="J3" s="163"/>
      <c r="K3" s="163"/>
      <c r="L3" s="163"/>
      <c r="M3" s="163"/>
      <c r="N3" s="163"/>
      <c r="O3" s="163"/>
      <c r="P3" s="163"/>
    </row>
    <row r="4" spans="1:16" s="29" customFormat="1" ht="22.5" x14ac:dyDescent="0.2">
      <c r="A4" s="91"/>
      <c r="B4" s="92" t="s">
        <v>67</v>
      </c>
      <c r="C4" s="92" t="s">
        <v>68</v>
      </c>
      <c r="D4" s="92" t="s">
        <v>69</v>
      </c>
      <c r="E4" s="92" t="s">
        <v>70</v>
      </c>
      <c r="F4" s="92" t="s">
        <v>71</v>
      </c>
      <c r="G4" s="92" t="s">
        <v>72</v>
      </c>
      <c r="H4" s="91"/>
      <c r="I4" s="91"/>
      <c r="J4" s="91"/>
      <c r="K4" s="92" t="s">
        <v>8</v>
      </c>
      <c r="L4" s="92" t="s">
        <v>68</v>
      </c>
      <c r="M4" s="92" t="s">
        <v>69</v>
      </c>
      <c r="N4" s="92" t="s">
        <v>70</v>
      </c>
      <c r="O4" s="92" t="s">
        <v>71</v>
      </c>
      <c r="P4" s="92" t="s">
        <v>72</v>
      </c>
    </row>
    <row r="5" spans="1:16" s="29" customFormat="1" ht="45" x14ac:dyDescent="0.2">
      <c r="A5" s="91"/>
      <c r="B5" s="92" t="s">
        <v>73</v>
      </c>
      <c r="C5" s="92" t="s">
        <v>74</v>
      </c>
      <c r="D5" s="92" t="s">
        <v>75</v>
      </c>
      <c r="E5" s="92" t="s">
        <v>76</v>
      </c>
      <c r="F5" s="92" t="s">
        <v>77</v>
      </c>
      <c r="G5" s="92" t="s">
        <v>78</v>
      </c>
      <c r="H5" s="91"/>
      <c r="I5" s="91"/>
      <c r="J5" s="93"/>
      <c r="K5" s="92" t="s">
        <v>47</v>
      </c>
      <c r="L5" s="92" t="s">
        <v>74</v>
      </c>
      <c r="M5" s="92" t="s">
        <v>75</v>
      </c>
      <c r="N5" s="92" t="s">
        <v>76</v>
      </c>
      <c r="O5" s="92" t="s">
        <v>77</v>
      </c>
      <c r="P5" s="92" t="s">
        <v>79</v>
      </c>
    </row>
    <row r="6" spans="1:16" s="29" customFormat="1" ht="15" x14ac:dyDescent="0.25">
      <c r="A6" s="94" t="s">
        <v>80</v>
      </c>
      <c r="B6" s="116">
        <v>5756961</v>
      </c>
      <c r="C6" s="116">
        <v>3406238</v>
      </c>
      <c r="D6" s="116">
        <v>1054680</v>
      </c>
      <c r="E6" s="116">
        <v>1456579</v>
      </c>
      <c r="F6" s="116">
        <v>3338143</v>
      </c>
      <c r="G6" s="116">
        <v>-3645837</v>
      </c>
      <c r="H6" s="95"/>
      <c r="I6" s="96">
        <v>2014</v>
      </c>
      <c r="J6" s="94" t="s">
        <v>7</v>
      </c>
      <c r="K6" s="97">
        <f t="shared" ref="K6:K17" si="0">(B13/B9-1)*100</f>
        <v>1.4694852724456142</v>
      </c>
      <c r="L6" s="97">
        <f t="shared" ref="L6:L31" si="1">(C13-C9)/B9*100</f>
        <v>0.5242798372085794</v>
      </c>
      <c r="M6" s="97">
        <f t="shared" ref="M6:M31" si="2">(D13-D9)/B9*100</f>
        <v>0.634242360254757</v>
      </c>
      <c r="N6" s="97">
        <f t="shared" ref="N6:N28" si="3">(E13-E9)/B9*100</f>
        <v>0.23786424342539461</v>
      </c>
      <c r="O6" s="97">
        <f t="shared" ref="O6:O31" si="4">(F13-F9)/B9*100</f>
        <v>3.9077041887516137</v>
      </c>
      <c r="P6" s="97">
        <f t="shared" ref="P6:P28" si="5">(G13-G9)/B9*100</f>
        <v>-3.0326077188492886</v>
      </c>
    </row>
    <row r="7" spans="1:16" s="29" customFormat="1" ht="15" x14ac:dyDescent="0.25">
      <c r="A7" s="94" t="s">
        <v>81</v>
      </c>
      <c r="B7" s="116">
        <v>5756843</v>
      </c>
      <c r="C7" s="116">
        <v>3519419</v>
      </c>
      <c r="D7" s="116">
        <v>1059038</v>
      </c>
      <c r="E7" s="116">
        <v>1440301</v>
      </c>
      <c r="F7" s="116">
        <v>3345709</v>
      </c>
      <c r="G7" s="116">
        <v>-3612026</v>
      </c>
      <c r="H7" s="95"/>
      <c r="I7" s="96">
        <v>2015</v>
      </c>
      <c r="J7" s="94" t="s">
        <v>4</v>
      </c>
      <c r="K7" s="97">
        <f t="shared" si="0"/>
        <v>3.0435791809613644</v>
      </c>
      <c r="L7" s="97">
        <f t="shared" si="1"/>
        <v>1.2920455559948476</v>
      </c>
      <c r="M7" s="97">
        <f t="shared" si="2"/>
        <v>0.59348629196478297</v>
      </c>
      <c r="N7" s="97">
        <f t="shared" si="3"/>
        <v>2.4027853945337907E-2</v>
      </c>
      <c r="O7" s="97">
        <f t="shared" si="4"/>
        <v>2.070544622853669</v>
      </c>
      <c r="P7" s="97">
        <f t="shared" si="5"/>
        <v>-5.2374939951621204E-3</v>
      </c>
    </row>
    <row r="8" spans="1:16" s="29" customFormat="1" ht="15" x14ac:dyDescent="0.25">
      <c r="A8" s="94" t="s">
        <v>82</v>
      </c>
      <c r="B8" s="116">
        <v>5833788</v>
      </c>
      <c r="C8" s="116">
        <v>3532496</v>
      </c>
      <c r="D8" s="116">
        <v>1067469</v>
      </c>
      <c r="E8" s="116">
        <v>1394577</v>
      </c>
      <c r="F8" s="116">
        <v>3402403</v>
      </c>
      <c r="G8" s="116">
        <v>-3663837</v>
      </c>
      <c r="H8" s="95"/>
      <c r="I8" s="96"/>
      <c r="J8" s="94" t="s">
        <v>5</v>
      </c>
      <c r="K8" s="97">
        <f t="shared" si="0"/>
        <v>3.9864965513486617</v>
      </c>
      <c r="L8" s="97">
        <f t="shared" si="1"/>
        <v>0.95650555150607641</v>
      </c>
      <c r="M8" s="97">
        <f t="shared" si="2"/>
        <v>0.54579199948058454</v>
      </c>
      <c r="N8" s="97">
        <f t="shared" si="3"/>
        <v>1.1135982859290663</v>
      </c>
      <c r="O8" s="97">
        <f t="shared" si="4"/>
        <v>1.3770257751455319</v>
      </c>
      <c r="P8" s="97">
        <f t="shared" si="5"/>
        <v>-0.73074920773083596</v>
      </c>
    </row>
    <row r="9" spans="1:16" s="29" customFormat="1" ht="15" x14ac:dyDescent="0.25">
      <c r="A9" s="94" t="s">
        <v>83</v>
      </c>
      <c r="B9" s="116">
        <v>5886551</v>
      </c>
      <c r="C9" s="116">
        <v>3487040</v>
      </c>
      <c r="D9" s="116">
        <v>1074366</v>
      </c>
      <c r="E9" s="116">
        <v>1372051</v>
      </c>
      <c r="F9" s="116">
        <v>3450864</v>
      </c>
      <c r="G9" s="116">
        <v>-3643215</v>
      </c>
      <c r="H9" s="95"/>
      <c r="I9" s="96"/>
      <c r="J9" s="94" t="s">
        <v>6</v>
      </c>
      <c r="K9" s="97">
        <f t="shared" si="0"/>
        <v>4.2962828015336685</v>
      </c>
      <c r="L9" s="97">
        <f t="shared" si="1"/>
        <v>2.0214998508217596</v>
      </c>
      <c r="M9" s="97">
        <f t="shared" si="2"/>
        <v>0.49836644775966615</v>
      </c>
      <c r="N9" s="97">
        <f t="shared" si="3"/>
        <v>-0.67153780203542424</v>
      </c>
      <c r="O9" s="97">
        <f t="shared" si="4"/>
        <v>2.7123331678790623</v>
      </c>
      <c r="P9" s="97">
        <f t="shared" si="5"/>
        <v>-3.0799076778639023</v>
      </c>
    </row>
    <row r="10" spans="1:16" s="29" customFormat="1" ht="15" x14ac:dyDescent="0.25">
      <c r="A10" s="94" t="s">
        <v>84</v>
      </c>
      <c r="B10" s="116">
        <v>5880675</v>
      </c>
      <c r="C10" s="116">
        <v>3473179</v>
      </c>
      <c r="D10" s="116">
        <v>1084770</v>
      </c>
      <c r="E10" s="116">
        <v>1341847</v>
      </c>
      <c r="F10" s="116">
        <v>3565109</v>
      </c>
      <c r="G10" s="116">
        <v>-3745469</v>
      </c>
      <c r="H10" s="95"/>
      <c r="I10" s="96"/>
      <c r="J10" s="94" t="s">
        <v>7</v>
      </c>
      <c r="K10" s="97">
        <f t="shared" si="0"/>
        <v>3.5818366252567957</v>
      </c>
      <c r="L10" s="97">
        <f t="shared" si="1"/>
        <v>1.050317149370682</v>
      </c>
      <c r="M10" s="97">
        <f t="shared" si="2"/>
        <v>0.36498922745202494</v>
      </c>
      <c r="N10" s="97">
        <f t="shared" si="3"/>
        <v>-1.669330575168176</v>
      </c>
      <c r="O10" s="97">
        <f t="shared" si="4"/>
        <v>1.1410580150552825</v>
      </c>
      <c r="P10" s="97">
        <f t="shared" si="5"/>
        <v>-0.42532688057514312</v>
      </c>
    </row>
    <row r="11" spans="1:16" s="29" customFormat="1" ht="15" x14ac:dyDescent="0.25">
      <c r="A11" s="94" t="s">
        <v>85</v>
      </c>
      <c r="B11" s="116">
        <v>5914341</v>
      </c>
      <c r="C11" s="116">
        <v>3525400</v>
      </c>
      <c r="D11" s="116">
        <v>1093922</v>
      </c>
      <c r="E11" s="116">
        <v>1330333</v>
      </c>
      <c r="F11" s="116">
        <v>3552975</v>
      </c>
      <c r="G11" s="116">
        <v>-3724253</v>
      </c>
      <c r="H11" s="95"/>
      <c r="I11" s="96">
        <v>2016</v>
      </c>
      <c r="J11" s="94" t="s">
        <v>4</v>
      </c>
      <c r="K11" s="97">
        <f t="shared" si="0"/>
        <v>3.9837891841420836</v>
      </c>
      <c r="L11" s="97">
        <f t="shared" si="1"/>
        <v>2.4468707639936116</v>
      </c>
      <c r="M11" s="97">
        <f t="shared" si="2"/>
        <v>0.3234505973769477</v>
      </c>
      <c r="N11" s="97">
        <f t="shared" si="3"/>
        <v>-1.3886427253815314</v>
      </c>
      <c r="O11" s="97">
        <f t="shared" si="4"/>
        <v>1.4298331688025958</v>
      </c>
      <c r="P11" s="97">
        <f t="shared" si="5"/>
        <v>-2.2201252941997716</v>
      </c>
    </row>
    <row r="12" spans="1:16" s="29" customFormat="1" ht="15" x14ac:dyDescent="0.25">
      <c r="A12" s="94" t="s">
        <v>86</v>
      </c>
      <c r="B12" s="116">
        <v>5939204</v>
      </c>
      <c r="C12" s="116">
        <v>3511287</v>
      </c>
      <c r="D12" s="116">
        <v>1101661</v>
      </c>
      <c r="E12" s="116">
        <v>1358395</v>
      </c>
      <c r="F12" s="116">
        <v>3584824</v>
      </c>
      <c r="G12" s="116">
        <v>-3693545</v>
      </c>
      <c r="H12" s="95"/>
      <c r="I12" s="96"/>
      <c r="J12" s="94" t="s">
        <v>5</v>
      </c>
      <c r="K12" s="97">
        <f t="shared" si="0"/>
        <v>1.4742973953661975</v>
      </c>
      <c r="L12" s="97">
        <f t="shared" si="1"/>
        <v>2.1590812270857977</v>
      </c>
      <c r="M12" s="97">
        <f t="shared" si="2"/>
        <v>0.31305100586720641</v>
      </c>
      <c r="N12" s="97">
        <f t="shared" si="3"/>
        <v>-3.3279534890073617</v>
      </c>
      <c r="O12" s="97">
        <f t="shared" si="4"/>
        <v>3.5307951915053306</v>
      </c>
      <c r="P12" s="97">
        <f t="shared" si="5"/>
        <v>-3.2923281447049124</v>
      </c>
    </row>
    <row r="13" spans="1:16" s="29" customFormat="1" ht="15" x14ac:dyDescent="0.25">
      <c r="A13" s="94" t="s">
        <v>87</v>
      </c>
      <c r="B13" s="116">
        <v>5973053</v>
      </c>
      <c r="C13" s="116">
        <v>3517902</v>
      </c>
      <c r="D13" s="116">
        <v>1111701</v>
      </c>
      <c r="E13" s="116">
        <v>1386053</v>
      </c>
      <c r="F13" s="116">
        <v>3680893</v>
      </c>
      <c r="G13" s="116">
        <v>-3821731</v>
      </c>
      <c r="H13" s="95"/>
      <c r="I13" s="96"/>
      <c r="J13" s="94" t="s">
        <v>6</v>
      </c>
      <c r="K13" s="97">
        <f t="shared" si="0"/>
        <v>0.90609713434894879</v>
      </c>
      <c r="L13" s="97">
        <f t="shared" si="1"/>
        <v>0.89121264813252166</v>
      </c>
      <c r="M13" s="97">
        <f t="shared" si="2"/>
        <v>0.37806917863627432</v>
      </c>
      <c r="N13" s="97">
        <f t="shared" si="3"/>
        <v>-1.3783001949028222</v>
      </c>
      <c r="O13" s="97">
        <f t="shared" si="4"/>
        <v>2.4381337308126136</v>
      </c>
      <c r="P13" s="97">
        <f t="shared" si="5"/>
        <v>-0.20008494811981659</v>
      </c>
    </row>
    <row r="14" spans="1:16" s="29" customFormat="1" ht="15" x14ac:dyDescent="0.25">
      <c r="A14" s="94" t="s">
        <v>14</v>
      </c>
      <c r="B14" s="116">
        <v>6059658</v>
      </c>
      <c r="C14" s="116">
        <v>3549160</v>
      </c>
      <c r="D14" s="116">
        <v>1119671</v>
      </c>
      <c r="E14" s="116">
        <v>1343260</v>
      </c>
      <c r="F14" s="116">
        <v>3686871</v>
      </c>
      <c r="G14" s="116">
        <v>-3745777</v>
      </c>
      <c r="H14" s="95"/>
      <c r="I14" s="96"/>
      <c r="J14" s="94" t="s">
        <v>7</v>
      </c>
      <c r="K14" s="97">
        <f t="shared" si="0"/>
        <v>2.274156222452306</v>
      </c>
      <c r="L14" s="97">
        <f t="shared" si="1"/>
        <v>2.2305001553257329</v>
      </c>
      <c r="M14" s="97">
        <f t="shared" si="2"/>
        <v>0.53924374955349919</v>
      </c>
      <c r="N14" s="97">
        <f t="shared" si="3"/>
        <v>-0.37785691865424881</v>
      </c>
      <c r="O14" s="97">
        <f t="shared" si="4"/>
        <v>2.0824962283808723</v>
      </c>
      <c r="P14" s="97">
        <f t="shared" si="5"/>
        <v>-3.3405538518034108</v>
      </c>
    </row>
    <row r="15" spans="1:16" s="29" customFormat="1" ht="15" x14ac:dyDescent="0.25">
      <c r="A15" s="94" t="s">
        <v>15</v>
      </c>
      <c r="B15" s="116">
        <v>6150116</v>
      </c>
      <c r="C15" s="116">
        <v>3581971</v>
      </c>
      <c r="D15" s="116">
        <v>1126202</v>
      </c>
      <c r="E15" s="116">
        <v>1396195</v>
      </c>
      <c r="F15" s="116">
        <v>3634417</v>
      </c>
      <c r="G15" s="116">
        <v>-3767472</v>
      </c>
      <c r="H15" s="95"/>
      <c r="I15" s="96">
        <v>2017</v>
      </c>
      <c r="J15" s="94" t="s">
        <v>4</v>
      </c>
      <c r="K15" s="97">
        <f t="shared" si="0"/>
        <v>2.0253728657169123</v>
      </c>
      <c r="L15" s="97">
        <f t="shared" si="1"/>
        <v>1.2038446852292519</v>
      </c>
      <c r="M15" s="97">
        <f t="shared" si="2"/>
        <v>0.59802617400050972</v>
      </c>
      <c r="N15" s="97">
        <f t="shared" si="3"/>
        <v>0.31881927205286981</v>
      </c>
      <c r="O15" s="97">
        <f t="shared" si="4"/>
        <v>4.4785148916166833</v>
      </c>
      <c r="P15" s="97">
        <f t="shared" si="5"/>
        <v>-4.3510443160216479</v>
      </c>
    </row>
    <row r="16" spans="1:16" s="29" customFormat="1" ht="15" x14ac:dyDescent="0.25">
      <c r="A16" s="94" t="s">
        <v>16</v>
      </c>
      <c r="B16" s="116">
        <v>6194369</v>
      </c>
      <c r="C16" s="116">
        <v>3631348</v>
      </c>
      <c r="D16" s="116">
        <v>1131260</v>
      </c>
      <c r="E16" s="116">
        <v>1318511</v>
      </c>
      <c r="F16" s="116">
        <v>3745915</v>
      </c>
      <c r="G16" s="116">
        <v>-3876467</v>
      </c>
      <c r="H16" s="95"/>
      <c r="I16" s="91"/>
      <c r="J16" s="94" t="s">
        <v>5</v>
      </c>
      <c r="K16" s="97">
        <f t="shared" si="0"/>
        <v>3.7873107991027499</v>
      </c>
      <c r="L16" s="97">
        <f t="shared" si="1"/>
        <v>0.70760306352387925</v>
      </c>
      <c r="M16" s="97">
        <f t="shared" si="2"/>
        <v>0.67956172835252993</v>
      </c>
      <c r="N16" s="97">
        <f t="shared" si="3"/>
        <v>2.9801369602904249</v>
      </c>
      <c r="O16" s="97">
        <f t="shared" si="4"/>
        <v>2.7967145810296041</v>
      </c>
      <c r="P16" s="97">
        <f t="shared" si="5"/>
        <v>-4.3569985644438747</v>
      </c>
    </row>
    <row r="17" spans="1:16" s="29" customFormat="1" ht="15" x14ac:dyDescent="0.25">
      <c r="A17" s="94" t="s">
        <v>17</v>
      </c>
      <c r="B17" s="116">
        <v>6186998</v>
      </c>
      <c r="C17" s="116">
        <v>3580638</v>
      </c>
      <c r="D17" s="116">
        <v>1133502</v>
      </c>
      <c r="E17" s="116">
        <v>1286343</v>
      </c>
      <c r="F17" s="116">
        <v>3749049</v>
      </c>
      <c r="G17" s="116">
        <v>-3847136</v>
      </c>
      <c r="H17" s="95"/>
      <c r="I17" s="91"/>
      <c r="J17" s="94" t="s">
        <v>6</v>
      </c>
      <c r="K17" s="97">
        <f t="shared" si="0"/>
        <v>3.9169851480586493</v>
      </c>
      <c r="L17" s="97">
        <f t="shared" si="1"/>
        <v>2.0488134061680863</v>
      </c>
      <c r="M17" s="97">
        <f t="shared" si="2"/>
        <v>0.65345214203800783</v>
      </c>
      <c r="N17" s="97">
        <f t="shared" si="3"/>
        <v>2.6308152185042593</v>
      </c>
      <c r="O17" s="97">
        <f t="shared" si="4"/>
        <v>2.6943621754177589</v>
      </c>
      <c r="P17" s="97">
        <f t="shared" si="5"/>
        <v>-7.4709911021461339</v>
      </c>
    </row>
    <row r="18" spans="1:16" s="29" customFormat="1" ht="15" x14ac:dyDescent="0.25">
      <c r="A18" s="94" t="s">
        <v>18</v>
      </c>
      <c r="B18" s="116">
        <v>6301062</v>
      </c>
      <c r="C18" s="116">
        <v>3697432</v>
      </c>
      <c r="D18" s="116">
        <v>1139271</v>
      </c>
      <c r="E18" s="116">
        <v>1259113</v>
      </c>
      <c r="F18" s="116">
        <v>3773514</v>
      </c>
      <c r="G18" s="116">
        <v>-3880309</v>
      </c>
      <c r="H18" s="95"/>
      <c r="I18" s="91"/>
      <c r="J18" s="94" t="s">
        <v>7</v>
      </c>
      <c r="K18" s="97">
        <f t="shared" ref="K18:K31" si="6">(B25/B21-1)*100</f>
        <v>3.4053289504875295</v>
      </c>
      <c r="L18" s="97">
        <f t="shared" si="1"/>
        <v>2.6121497542551007</v>
      </c>
      <c r="M18" s="97">
        <f t="shared" si="2"/>
        <v>0.53480727594544619</v>
      </c>
      <c r="N18" s="97">
        <f t="shared" si="3"/>
        <v>2.3438532168086352</v>
      </c>
      <c r="O18" s="97">
        <f t="shared" si="4"/>
        <v>5.5747427975409707</v>
      </c>
      <c r="P18" s="97">
        <f t="shared" si="5"/>
        <v>-4.8896913570491645</v>
      </c>
    </row>
    <row r="19" spans="1:16" s="29" customFormat="1" ht="15" x14ac:dyDescent="0.25">
      <c r="A19" s="94" t="s">
        <v>19</v>
      </c>
      <c r="B19" s="116">
        <v>6240787</v>
      </c>
      <c r="C19" s="116">
        <v>3714757</v>
      </c>
      <c r="D19" s="116">
        <v>1145455</v>
      </c>
      <c r="E19" s="116">
        <v>1191522</v>
      </c>
      <c r="F19" s="116">
        <v>3851565</v>
      </c>
      <c r="G19" s="116">
        <v>-3969954</v>
      </c>
      <c r="H19" s="95"/>
      <c r="I19" s="96">
        <v>2018</v>
      </c>
      <c r="J19" s="94" t="s">
        <v>4</v>
      </c>
      <c r="K19" s="97">
        <f t="shared" si="6"/>
        <v>3.3498623823670304</v>
      </c>
      <c r="L19" s="97">
        <f t="shared" si="1"/>
        <v>1.8136843601845605</v>
      </c>
      <c r="M19" s="97">
        <f t="shared" si="2"/>
        <v>0.42786375185457926</v>
      </c>
      <c r="N19" s="97">
        <f t="shared" si="3"/>
        <v>3.4438474324908279</v>
      </c>
      <c r="O19" s="97">
        <f t="shared" si="4"/>
        <v>1.6895220513318283</v>
      </c>
      <c r="P19" s="97">
        <f t="shared" si="5"/>
        <v>-4.8046551377094096</v>
      </c>
    </row>
    <row r="20" spans="1:16" s="29" customFormat="1" ht="15" x14ac:dyDescent="0.25">
      <c r="A20" s="94" t="s">
        <v>20</v>
      </c>
      <c r="B20" s="116">
        <v>6250496</v>
      </c>
      <c r="C20" s="116">
        <v>3686553</v>
      </c>
      <c r="D20" s="116">
        <v>1154679</v>
      </c>
      <c r="E20" s="116">
        <v>1233134</v>
      </c>
      <c r="F20" s="116">
        <v>3896942</v>
      </c>
      <c r="G20" s="116">
        <v>-3888861</v>
      </c>
      <c r="H20" s="95"/>
      <c r="I20" s="96"/>
      <c r="J20" s="94" t="s">
        <v>5</v>
      </c>
      <c r="K20" s="97">
        <f t="shared" si="6"/>
        <v>3.8424799815350852</v>
      </c>
      <c r="L20" s="97">
        <f t="shared" si="1"/>
        <v>2.2685921034653385</v>
      </c>
      <c r="M20" s="97">
        <f t="shared" si="2"/>
        <v>0.32891034553032239</v>
      </c>
      <c r="N20" s="97">
        <f t="shared" si="3"/>
        <v>1.8216050435801576</v>
      </c>
      <c r="O20" s="97">
        <f t="shared" si="4"/>
        <v>6.4403684030541237</v>
      </c>
      <c r="P20" s="97">
        <f t="shared" si="5"/>
        <v>-3.7770653582712752</v>
      </c>
    </row>
    <row r="21" spans="1:16" s="29" customFormat="1" ht="15" x14ac:dyDescent="0.25">
      <c r="A21" s="94" t="s">
        <v>21</v>
      </c>
      <c r="B21" s="116">
        <v>6327700</v>
      </c>
      <c r="C21" s="116">
        <v>3718639</v>
      </c>
      <c r="D21" s="116">
        <v>1166865</v>
      </c>
      <c r="E21" s="116">
        <v>1262965</v>
      </c>
      <c r="F21" s="116">
        <v>3877893</v>
      </c>
      <c r="G21" s="116">
        <v>-4053816</v>
      </c>
      <c r="H21" s="95"/>
      <c r="I21" s="91"/>
      <c r="J21" s="94" t="s">
        <v>6</v>
      </c>
      <c r="K21" s="97">
        <f t="shared" si="6"/>
        <v>4.6165343176717721</v>
      </c>
      <c r="L21" s="97">
        <f t="shared" si="1"/>
        <v>1.4908564264739865</v>
      </c>
      <c r="M21" s="97">
        <f t="shared" si="2"/>
        <v>0.31499568843878067</v>
      </c>
      <c r="N21" s="97">
        <f t="shared" si="3"/>
        <v>2.0362331257533302</v>
      </c>
      <c r="O21" s="97">
        <f t="shared" si="4"/>
        <v>2.191406221734487</v>
      </c>
      <c r="P21" s="97">
        <f t="shared" si="5"/>
        <v>-4.1933839512621915</v>
      </c>
    </row>
    <row r="22" spans="1:16" s="29" customFormat="1" ht="15" x14ac:dyDescent="0.25">
      <c r="A22" s="94" t="s">
        <v>22</v>
      </c>
      <c r="B22" s="116">
        <v>6428682</v>
      </c>
      <c r="C22" s="116">
        <v>3773287</v>
      </c>
      <c r="D22" s="116">
        <v>1176953</v>
      </c>
      <c r="E22" s="116">
        <v>1279202</v>
      </c>
      <c r="F22" s="116">
        <v>4055708</v>
      </c>
      <c r="G22" s="116">
        <v>-4154471</v>
      </c>
      <c r="H22" s="95"/>
      <c r="I22" s="91"/>
      <c r="J22" s="94" t="s">
        <v>7</v>
      </c>
      <c r="K22" s="97">
        <f t="shared" si="6"/>
        <v>4.919351893017132</v>
      </c>
      <c r="L22" s="97">
        <f t="shared" si="1"/>
        <v>1.4015511420366156</v>
      </c>
      <c r="M22" s="97">
        <f t="shared" si="2"/>
        <v>0.38553125323332893</v>
      </c>
      <c r="N22" s="97">
        <f t="shared" si="3"/>
        <v>3.0230106802824745</v>
      </c>
      <c r="O22" s="97">
        <f t="shared" si="4"/>
        <v>0.92343492360517732</v>
      </c>
      <c r="P22" s="97">
        <f t="shared" si="5"/>
        <v>-4.3211869948842905</v>
      </c>
    </row>
    <row r="23" spans="1:16" s="29" customFormat="1" ht="15" x14ac:dyDescent="0.25">
      <c r="A23" s="94" t="s">
        <v>23</v>
      </c>
      <c r="B23" s="116">
        <v>6477145</v>
      </c>
      <c r="C23" s="116">
        <v>3758917</v>
      </c>
      <c r="D23" s="116">
        <v>1187865</v>
      </c>
      <c r="E23" s="116">
        <v>1377506</v>
      </c>
      <c r="F23" s="116">
        <v>4026102</v>
      </c>
      <c r="G23" s="116">
        <v>-4241865</v>
      </c>
      <c r="H23" s="95"/>
      <c r="I23" s="96">
        <v>2019</v>
      </c>
      <c r="J23" s="47" t="s">
        <v>4</v>
      </c>
      <c r="K23" s="97">
        <f t="shared" si="6"/>
        <v>4.5605576371222645</v>
      </c>
      <c r="L23" s="97">
        <f t="shared" si="1"/>
        <v>0.76959269022404153</v>
      </c>
      <c r="M23" s="97">
        <f t="shared" si="2"/>
        <v>0.49907932439840019</v>
      </c>
      <c r="N23" s="97">
        <f t="shared" si="3"/>
        <v>1.4871085849349956</v>
      </c>
      <c r="O23" s="97">
        <f t="shared" si="4"/>
        <v>2.5987073515879056</v>
      </c>
      <c r="P23" s="97">
        <f t="shared" si="5"/>
        <v>-2.5070762732400227</v>
      </c>
    </row>
    <row r="24" spans="1:16" s="29" customFormat="1" ht="15" x14ac:dyDescent="0.25">
      <c r="A24" s="94" t="s">
        <v>24</v>
      </c>
      <c r="B24" s="116">
        <v>6495327</v>
      </c>
      <c r="C24" s="116">
        <v>3814614</v>
      </c>
      <c r="D24" s="116">
        <v>1195523</v>
      </c>
      <c r="E24" s="116">
        <v>1397573</v>
      </c>
      <c r="F24" s="116">
        <v>4065353</v>
      </c>
      <c r="G24" s="116">
        <v>-4355835</v>
      </c>
      <c r="H24" s="95"/>
      <c r="I24" s="91"/>
      <c r="J24" s="98" t="s">
        <v>5</v>
      </c>
      <c r="K24" s="99">
        <f t="shared" si="6"/>
        <v>2.9816854761829825</v>
      </c>
      <c r="L24" s="99">
        <f t="shared" si="1"/>
        <v>0.69002091576187319</v>
      </c>
      <c r="M24" s="99">
        <f t="shared" si="2"/>
        <v>0.59254882673696863</v>
      </c>
      <c r="N24" s="99">
        <f t="shared" si="3"/>
        <v>2.4475961146757044</v>
      </c>
      <c r="O24" s="99">
        <f t="shared" si="4"/>
        <v>-1.3614573118042328</v>
      </c>
      <c r="P24" s="99">
        <f t="shared" si="5"/>
        <v>-2.8245347774347653</v>
      </c>
    </row>
    <row r="25" spans="1:16" s="29" customFormat="1" ht="15" x14ac:dyDescent="0.25">
      <c r="A25" s="94" t="s">
        <v>25</v>
      </c>
      <c r="B25" s="116">
        <v>6543179</v>
      </c>
      <c r="C25" s="116">
        <v>3883928</v>
      </c>
      <c r="D25" s="116">
        <v>1200706</v>
      </c>
      <c r="E25" s="116">
        <v>1411277</v>
      </c>
      <c r="F25" s="116">
        <v>4230646</v>
      </c>
      <c r="G25" s="116">
        <v>-4363221</v>
      </c>
      <c r="H25" s="95"/>
      <c r="I25" s="91"/>
      <c r="J25" s="94" t="s">
        <v>6</v>
      </c>
      <c r="K25" s="99">
        <f t="shared" si="6"/>
        <v>1.3880120426431386</v>
      </c>
      <c r="L25" s="99">
        <f t="shared" si="1"/>
        <v>5.3243575672542294E-2</v>
      </c>
      <c r="M25" s="99">
        <f t="shared" si="2"/>
        <v>0.6254722092964049</v>
      </c>
      <c r="N25" s="99">
        <f t="shared" si="3"/>
        <v>1.9762814439516447</v>
      </c>
      <c r="O25" s="99">
        <f t="shared" si="4"/>
        <v>3.838099501617763</v>
      </c>
      <c r="P25" s="99">
        <f t="shared" si="5"/>
        <v>-1.9507928112637387</v>
      </c>
    </row>
    <row r="26" spans="1:16" s="29" customFormat="1" ht="15" x14ac:dyDescent="0.25">
      <c r="A26" s="94" t="s">
        <v>26</v>
      </c>
      <c r="B26" s="116">
        <v>6644034</v>
      </c>
      <c r="C26" s="116">
        <v>3889883</v>
      </c>
      <c r="D26" s="116">
        <v>1204459</v>
      </c>
      <c r="E26" s="116">
        <v>1500596</v>
      </c>
      <c r="F26" s="116">
        <v>4164322</v>
      </c>
      <c r="G26" s="116">
        <v>-4463347</v>
      </c>
      <c r="H26" s="100"/>
      <c r="I26" s="96"/>
      <c r="J26" s="94" t="s">
        <v>7</v>
      </c>
      <c r="K26" s="99">
        <f t="shared" si="6"/>
        <v>0.86009432399798413</v>
      </c>
      <c r="L26" s="99">
        <f t="shared" si="1"/>
        <v>-0.94310888133404791</v>
      </c>
      <c r="M26" s="99">
        <f t="shared" si="2"/>
        <v>0.58130583253375312</v>
      </c>
      <c r="N26" s="99">
        <f t="shared" si="3"/>
        <v>0.25408368549092281</v>
      </c>
      <c r="O26" s="99">
        <f t="shared" si="4"/>
        <v>0.19772584686428862</v>
      </c>
      <c r="P26" s="99">
        <f t="shared" si="5"/>
        <v>-1.1552701425376992</v>
      </c>
    </row>
    <row r="27" spans="1:16" ht="15" x14ac:dyDescent="0.25">
      <c r="A27" s="124" t="s">
        <v>27</v>
      </c>
      <c r="B27" s="116">
        <v>6726028</v>
      </c>
      <c r="C27" s="116">
        <v>3905857</v>
      </c>
      <c r="D27" s="116">
        <v>1209169</v>
      </c>
      <c r="E27" s="116">
        <v>1495494</v>
      </c>
      <c r="F27" s="116">
        <v>4443254</v>
      </c>
      <c r="G27" s="116">
        <v>-4486511</v>
      </c>
      <c r="H27" s="125"/>
      <c r="I27" s="126">
        <v>2020</v>
      </c>
      <c r="J27" s="127" t="s">
        <v>4</v>
      </c>
      <c r="K27" s="106">
        <f t="shared" si="6"/>
        <v>-1.6490910731896014</v>
      </c>
      <c r="L27" s="106">
        <f t="shared" si="1"/>
        <v>0.87774086197011414</v>
      </c>
      <c r="M27" s="106">
        <f t="shared" si="2"/>
        <v>0.50745360721308741</v>
      </c>
      <c r="N27" s="106">
        <f t="shared" si="3"/>
        <v>1.1888518259362011</v>
      </c>
      <c r="O27" s="106">
        <f t="shared" si="4"/>
        <v>1.4331429548617765</v>
      </c>
      <c r="P27" s="106">
        <f t="shared" si="5"/>
        <v>-2.6585715151447973</v>
      </c>
    </row>
    <row r="28" spans="1:16" ht="15" x14ac:dyDescent="0.25">
      <c r="A28" s="124" t="s">
        <v>28</v>
      </c>
      <c r="B28" s="116">
        <v>6795186</v>
      </c>
      <c r="C28" s="116">
        <v>3911450</v>
      </c>
      <c r="D28" s="116">
        <v>1215983</v>
      </c>
      <c r="E28" s="116">
        <v>1529833</v>
      </c>
      <c r="F28" s="116">
        <v>4207692</v>
      </c>
      <c r="G28" s="116">
        <v>-4628209</v>
      </c>
      <c r="H28" s="125"/>
      <c r="I28" s="126"/>
      <c r="J28" s="128" t="s">
        <v>5</v>
      </c>
      <c r="K28" s="106">
        <f t="shared" si="6"/>
        <v>-8.710189751734509</v>
      </c>
      <c r="L28" s="106">
        <f t="shared" si="1"/>
        <v>-10.465385716494598</v>
      </c>
      <c r="M28" s="106">
        <f t="shared" si="2"/>
        <v>0.4325801907637784</v>
      </c>
      <c r="N28" s="106">
        <f t="shared" si="3"/>
        <v>-0.95768804706855926</v>
      </c>
      <c r="O28" s="106">
        <f t="shared" si="4"/>
        <v>-7.7170296381603789</v>
      </c>
      <c r="P28" s="106">
        <f t="shared" si="5"/>
        <v>10.50683476123921</v>
      </c>
    </row>
    <row r="29" spans="1:16" ht="15" x14ac:dyDescent="0.25">
      <c r="A29" s="124" t="s">
        <v>29</v>
      </c>
      <c r="B29" s="116">
        <v>6865061</v>
      </c>
      <c r="C29" s="116">
        <v>3975634</v>
      </c>
      <c r="D29" s="116">
        <v>1225932</v>
      </c>
      <c r="E29" s="116">
        <v>1609078</v>
      </c>
      <c r="F29" s="116">
        <v>4291068</v>
      </c>
      <c r="G29" s="116">
        <v>-4645964</v>
      </c>
      <c r="H29" s="125"/>
      <c r="I29" s="126"/>
      <c r="J29" s="127" t="s">
        <v>6</v>
      </c>
      <c r="K29" s="106">
        <f t="shared" si="6"/>
        <v>-3.0385351398300897</v>
      </c>
      <c r="L29" s="106">
        <f t="shared" si="1"/>
        <v>-2.6894243765588932</v>
      </c>
      <c r="M29" s="106">
        <f t="shared" si="2"/>
        <v>0.48771290357041669</v>
      </c>
      <c r="N29" s="106">
        <f t="shared" ref="N29:N34" si="7">(E36-E32)/B32*100</f>
        <v>-0.41288893946501809</v>
      </c>
      <c r="O29" s="106">
        <f t="shared" si="4"/>
        <v>-1.682777163639066</v>
      </c>
      <c r="P29" s="106">
        <f t="shared" ref="P29:P34" si="8">(G36-G32)/B32*100</f>
        <v>0.59134881117711813</v>
      </c>
    </row>
    <row r="30" spans="1:16" ht="15" x14ac:dyDescent="0.25">
      <c r="A30" s="129" t="s">
        <v>30</v>
      </c>
      <c r="B30" s="116">
        <v>6947039</v>
      </c>
      <c r="C30" s="116">
        <v>3941015</v>
      </c>
      <c r="D30" s="116">
        <v>1237618</v>
      </c>
      <c r="E30" s="116">
        <v>1599400</v>
      </c>
      <c r="F30" s="116">
        <v>4336981</v>
      </c>
      <c r="G30" s="116">
        <v>-4629918</v>
      </c>
      <c r="H30" s="130"/>
      <c r="I30" s="126"/>
      <c r="J30" s="124" t="s">
        <v>7</v>
      </c>
      <c r="K30" s="106">
        <f t="shared" si="6"/>
        <v>-1.63983601062202</v>
      </c>
      <c r="L30" s="106">
        <f t="shared" si="1"/>
        <v>-2.9024392603984888</v>
      </c>
      <c r="M30" s="106">
        <f t="shared" si="2"/>
        <v>0.6023881491143912</v>
      </c>
      <c r="N30" s="106">
        <f t="shared" si="7"/>
        <v>0.83317603266385099</v>
      </c>
      <c r="O30" s="106">
        <f t="shared" si="4"/>
        <v>2.3772740658109415</v>
      </c>
      <c r="P30" s="106">
        <f t="shared" si="8"/>
        <v>-2.0419961736582062</v>
      </c>
    </row>
    <row r="31" spans="1:16" ht="15" x14ac:dyDescent="0.25">
      <c r="A31" s="129" t="s">
        <v>31</v>
      </c>
      <c r="B31" s="116">
        <v>6926577</v>
      </c>
      <c r="C31" s="116">
        <v>3952268</v>
      </c>
      <c r="D31" s="116">
        <v>1249024</v>
      </c>
      <c r="E31" s="116">
        <v>1660120</v>
      </c>
      <c r="F31" s="116">
        <v>4351682</v>
      </c>
      <c r="G31" s="116">
        <v>-4676490</v>
      </c>
      <c r="H31" s="125"/>
      <c r="I31" s="126">
        <v>2021</v>
      </c>
      <c r="J31" s="127" t="s">
        <v>4</v>
      </c>
      <c r="K31" s="111">
        <f t="shared" si="6"/>
        <v>-0.4149301073285927</v>
      </c>
      <c r="L31" s="106">
        <f t="shared" si="1"/>
        <v>-5.1267359007188613</v>
      </c>
      <c r="M31" s="106">
        <f t="shared" si="2"/>
        <v>0.74482515562440321</v>
      </c>
      <c r="N31" s="106">
        <f t="shared" si="7"/>
        <v>-0.52169960055476228</v>
      </c>
      <c r="O31" s="106">
        <f t="shared" si="4"/>
        <v>-0.54021411857136414</v>
      </c>
      <c r="P31" s="106">
        <f t="shared" si="8"/>
        <v>-0.7960071868529065</v>
      </c>
    </row>
    <row r="32" spans="1:16" ht="15" x14ac:dyDescent="0.25">
      <c r="A32" s="131" t="s">
        <v>32</v>
      </c>
      <c r="B32" s="116">
        <v>6889504</v>
      </c>
      <c r="C32" s="116">
        <v>3915068</v>
      </c>
      <c r="D32" s="116">
        <v>1258485</v>
      </c>
      <c r="E32" s="116">
        <v>1664125</v>
      </c>
      <c r="F32" s="116">
        <v>4468498</v>
      </c>
      <c r="G32" s="116">
        <v>-4760769</v>
      </c>
      <c r="H32" s="132"/>
      <c r="J32" s="124" t="s">
        <v>5</v>
      </c>
      <c r="K32" s="106">
        <f>(B39/B35-1)*100</f>
        <v>10.077208603980958</v>
      </c>
      <c r="L32" s="111">
        <f>(C39-C35)/B35*100</f>
        <v>8.3481160585071716</v>
      </c>
      <c r="M32" s="111">
        <f t="shared" ref="M32:M34" si="9">(D39-D35)/B35*100</f>
        <v>0.91641035105473301</v>
      </c>
      <c r="N32" s="111">
        <f t="shared" si="7"/>
        <v>1.9162586887552764</v>
      </c>
      <c r="O32" s="111">
        <f t="shared" ref="O32:O34" si="10">(F39-F35)/B35*100</f>
        <v>9.687915677659257</v>
      </c>
      <c r="P32" s="111">
        <f t="shared" si="8"/>
        <v>-18.728317154176352</v>
      </c>
    </row>
    <row r="33" spans="1:16" ht="15" x14ac:dyDescent="0.25">
      <c r="A33" s="129" t="s">
        <v>98</v>
      </c>
      <c r="B33" s="116">
        <v>6924107</v>
      </c>
      <c r="C33" s="116">
        <v>3910889</v>
      </c>
      <c r="D33" s="116">
        <v>1265839</v>
      </c>
      <c r="E33" s="116">
        <v>1626521</v>
      </c>
      <c r="F33" s="116">
        <v>4304642</v>
      </c>
      <c r="G33" s="116">
        <v>-4725274</v>
      </c>
      <c r="H33" s="125"/>
      <c r="J33" s="127" t="s">
        <v>6</v>
      </c>
      <c r="K33" s="106">
        <f>(B40/B36-1)*100</f>
        <v>4.829776634226346</v>
      </c>
      <c r="L33" s="111">
        <f>(C40-C36)/B36*100</f>
        <v>3.8865213488770638</v>
      </c>
      <c r="M33" s="111">
        <f t="shared" si="9"/>
        <v>0.78772018172008962</v>
      </c>
      <c r="N33" s="111">
        <f t="shared" si="7"/>
        <v>1.0480131924904836</v>
      </c>
      <c r="O33" s="111">
        <f t="shared" si="10"/>
        <v>3.9344393341241326</v>
      </c>
      <c r="P33" s="111">
        <f t="shared" si="8"/>
        <v>-10.358592992627127</v>
      </c>
    </row>
    <row r="34" spans="1:16" ht="15" x14ac:dyDescent="0.25">
      <c r="A34" s="131" t="s">
        <v>104</v>
      </c>
      <c r="B34" s="116">
        <v>6832476</v>
      </c>
      <c r="C34" s="116">
        <v>4001992</v>
      </c>
      <c r="D34" s="116">
        <v>1272871</v>
      </c>
      <c r="E34" s="116">
        <v>1681990</v>
      </c>
      <c r="F34" s="116">
        <v>4436542</v>
      </c>
      <c r="G34" s="116">
        <v>-4814610</v>
      </c>
      <c r="H34" s="133"/>
      <c r="I34" s="134"/>
      <c r="J34" s="124" t="s">
        <v>7</v>
      </c>
      <c r="K34" s="106">
        <f>(B41/B37-1)*100</f>
        <v>2.795158050810187</v>
      </c>
      <c r="L34" s="111">
        <f>(C41-C37)/B37*100</f>
        <v>3.5833160929573662</v>
      </c>
      <c r="M34" s="111">
        <f t="shared" si="9"/>
        <v>0.64132730289698514</v>
      </c>
      <c r="N34" s="111">
        <f t="shared" si="7"/>
        <v>8.2930001528508004E-2</v>
      </c>
      <c r="O34" s="111">
        <f t="shared" si="10"/>
        <v>3.1553338541909088</v>
      </c>
      <c r="P34" s="111">
        <f t="shared" si="8"/>
        <v>-7.294874153575849</v>
      </c>
    </row>
    <row r="35" spans="1:16" ht="15" x14ac:dyDescent="0.25">
      <c r="A35" s="131" t="s">
        <v>106</v>
      </c>
      <c r="B35" s="116">
        <v>6323259</v>
      </c>
      <c r="C35" s="116">
        <v>3227375</v>
      </c>
      <c r="D35" s="116">
        <v>1278987</v>
      </c>
      <c r="E35" s="116">
        <v>1593785</v>
      </c>
      <c r="F35" s="116">
        <v>3817156</v>
      </c>
      <c r="G35" s="116">
        <v>-3948726</v>
      </c>
      <c r="H35" s="133"/>
      <c r="I35" s="126">
        <v>2022</v>
      </c>
      <c r="J35" s="127" t="s">
        <v>4</v>
      </c>
      <c r="K35" s="106">
        <f>(B42/B38-1)*100</f>
        <v>6.3827595197384568</v>
      </c>
      <c r="L35" s="111">
        <f>(C42-C38)/B38*100</f>
        <v>8.3143522033542574</v>
      </c>
      <c r="M35" s="111">
        <f t="shared" ref="M35:M36" si="11">(D42-D38)/B38*100</f>
        <v>0.48873286591106635</v>
      </c>
      <c r="N35" s="111">
        <f t="shared" ref="N35:N36" si="12">(E42-E38)/B38*100</f>
        <v>1.0249663219052674</v>
      </c>
      <c r="O35" s="111">
        <f t="shared" ref="O35:O36" si="13">(F42-F38)/B38*100</f>
        <v>5.9827963209382071</v>
      </c>
      <c r="P35" s="111">
        <f t="shared" ref="P35:P36" si="14">(G42-G38)/B38*100</f>
        <v>-10.800005761210183</v>
      </c>
    </row>
    <row r="36" spans="1:16" ht="15" x14ac:dyDescent="0.25">
      <c r="A36" s="131" t="s">
        <v>107</v>
      </c>
      <c r="B36" s="116">
        <v>6680164</v>
      </c>
      <c r="C36" s="116">
        <v>3729780</v>
      </c>
      <c r="D36" s="116">
        <v>1292086</v>
      </c>
      <c r="E36" s="116">
        <v>1635679</v>
      </c>
      <c r="F36" s="116">
        <v>4352563</v>
      </c>
      <c r="G36" s="116">
        <v>-4720028</v>
      </c>
      <c r="H36" s="133"/>
      <c r="J36" s="124" t="s">
        <v>5</v>
      </c>
      <c r="K36" s="106">
        <f>(B43/B39-1)*100</f>
        <v>2.9188127750623627</v>
      </c>
      <c r="L36" s="111">
        <f>(C43-C39)/B39*100</f>
        <v>4.4667117881601905</v>
      </c>
      <c r="M36" s="111">
        <f t="shared" si="11"/>
        <v>0.42347733277091892</v>
      </c>
      <c r="N36" s="111">
        <f t="shared" si="12"/>
        <v>0.14563677983100845</v>
      </c>
      <c r="O36" s="111">
        <f t="shared" si="13"/>
        <v>5.8718042912925243</v>
      </c>
      <c r="P36" s="111">
        <f t="shared" si="14"/>
        <v>-8.0973877183815386</v>
      </c>
    </row>
    <row r="37" spans="1:16" ht="15" x14ac:dyDescent="0.25">
      <c r="A37" s="131" t="s">
        <v>108</v>
      </c>
      <c r="B37" s="116">
        <v>6810563</v>
      </c>
      <c r="C37" s="116">
        <v>3709921</v>
      </c>
      <c r="D37" s="116">
        <v>1307549</v>
      </c>
      <c r="E37" s="116">
        <v>1684211</v>
      </c>
      <c r="F37" s="116">
        <v>4469247</v>
      </c>
      <c r="G37" s="116">
        <v>-4866664</v>
      </c>
      <c r="H37" s="133"/>
      <c r="K37" s="92"/>
      <c r="L37" s="92"/>
      <c r="M37" s="92"/>
      <c r="N37" s="92"/>
      <c r="O37" s="92"/>
      <c r="P37" s="92"/>
    </row>
    <row r="38" spans="1:16" ht="15" x14ac:dyDescent="0.25">
      <c r="A38" s="131" t="s">
        <v>118</v>
      </c>
      <c r="B38" s="116">
        <v>6804126</v>
      </c>
      <c r="C38" s="116">
        <v>3651709</v>
      </c>
      <c r="D38" s="116">
        <v>1323761</v>
      </c>
      <c r="E38" s="116">
        <v>1646345</v>
      </c>
      <c r="F38" s="116">
        <v>4399632</v>
      </c>
      <c r="G38" s="116">
        <v>-4868997</v>
      </c>
      <c r="H38" s="133"/>
    </row>
    <row r="39" spans="1:16" ht="15" x14ac:dyDescent="0.25">
      <c r="A39" s="131" t="s">
        <v>121</v>
      </c>
      <c r="B39" s="116">
        <v>6960467</v>
      </c>
      <c r="C39" s="116">
        <v>3755248</v>
      </c>
      <c r="D39" s="116">
        <v>1336934</v>
      </c>
      <c r="E39" s="116">
        <v>1714955</v>
      </c>
      <c r="F39" s="116">
        <v>4429748</v>
      </c>
      <c r="G39" s="116">
        <v>-5132966</v>
      </c>
      <c r="H39" s="133"/>
      <c r="J39" s="135"/>
    </row>
    <row r="40" spans="1:16" ht="15" x14ac:dyDescent="0.25">
      <c r="A40" s="131" t="s">
        <v>122</v>
      </c>
      <c r="B40" s="116">
        <v>7002801</v>
      </c>
      <c r="C40" s="116">
        <v>3989406</v>
      </c>
      <c r="D40" s="116">
        <v>1344707</v>
      </c>
      <c r="E40" s="116">
        <v>1705688</v>
      </c>
      <c r="F40" s="116">
        <v>4615390</v>
      </c>
      <c r="G40" s="116">
        <v>-5411999</v>
      </c>
    </row>
    <row r="41" spans="1:16" ht="15" x14ac:dyDescent="0.25">
      <c r="A41" s="131" t="s">
        <v>123</v>
      </c>
      <c r="B41" s="116">
        <v>7000929</v>
      </c>
      <c r="C41" s="116">
        <v>3953965</v>
      </c>
      <c r="D41" s="116">
        <v>1351227</v>
      </c>
      <c r="E41" s="116">
        <v>1689859</v>
      </c>
      <c r="F41" s="116">
        <v>4684143</v>
      </c>
      <c r="G41" s="116">
        <v>-5363486</v>
      </c>
    </row>
    <row r="42" spans="1:16" ht="15" x14ac:dyDescent="0.25">
      <c r="A42" s="131" t="s">
        <v>124</v>
      </c>
      <c r="B42" s="116">
        <v>7238417</v>
      </c>
      <c r="C42" s="116">
        <v>4217428</v>
      </c>
      <c r="D42" s="116">
        <v>1357015</v>
      </c>
      <c r="E42" s="116">
        <v>1716085</v>
      </c>
      <c r="F42" s="116">
        <v>4806709</v>
      </c>
      <c r="G42" s="116">
        <v>-5603843</v>
      </c>
    </row>
    <row r="43" spans="1:16" ht="15" x14ac:dyDescent="0.25">
      <c r="B43" s="116">
        <v>7163630</v>
      </c>
      <c r="C43" s="116">
        <v>4066152</v>
      </c>
      <c r="D43" s="116">
        <v>1366410</v>
      </c>
      <c r="E43" s="116">
        <v>1725092</v>
      </c>
      <c r="F43" s="116">
        <v>4838453</v>
      </c>
      <c r="G43" s="116">
        <v>-5696582</v>
      </c>
    </row>
    <row r="47" spans="1:16" ht="14.25" hidden="1" customHeight="1" x14ac:dyDescent="0.25">
      <c r="A47" s="112" t="s">
        <v>116</v>
      </c>
      <c r="C47" s="111"/>
    </row>
    <row r="48" spans="1:16" ht="14.25" hidden="1" customHeight="1" x14ac:dyDescent="0.25">
      <c r="A48" s="112"/>
    </row>
    <row r="49" spans="1:3" ht="14.25" customHeight="1" x14ac:dyDescent="0.2">
      <c r="A49" s="114" t="s">
        <v>88</v>
      </c>
      <c r="B49" s="114"/>
      <c r="C49" s="114"/>
    </row>
    <row r="50" spans="1:3" ht="14.25" customHeight="1" x14ac:dyDescent="0.2">
      <c r="A50" s="81"/>
      <c r="B50" s="115">
        <v>44809</v>
      </c>
      <c r="C50" s="33"/>
    </row>
  </sheetData>
  <mergeCells count="4">
    <mergeCell ref="A1:G1"/>
    <mergeCell ref="J1:P3"/>
    <mergeCell ref="A2:G2"/>
    <mergeCell ref="A3:G3"/>
  </mergeCells>
  <phoneticPr fontId="30" type="noConversion"/>
  <hyperlinks>
    <hyperlink ref="A47" r:id="rId1" display="https://data.stat.gov.lv/pxweb/lv/OSP_PUB/START__VEK__IS__ISP/ISP050c?s=isp050c&amp;" xr:uid="{FC08C82E-8A2A-474E-812C-639CD3FE4547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L38"/>
  <sheetViews>
    <sheetView showGridLines="0" zoomScale="90" zoomScaleNormal="90" workbookViewId="0">
      <selection sqref="A1:AK1"/>
    </sheetView>
  </sheetViews>
  <sheetFormatPr defaultColWidth="0" defaultRowHeight="0" customHeight="1" zeroHeight="1" x14ac:dyDescent="0.2"/>
  <cols>
    <col min="1" max="1" width="7.85546875" style="81" customWidth="1"/>
    <col min="2" max="2" width="26.42578125" style="81" customWidth="1"/>
    <col min="3" max="3" width="29.28515625" style="31" customWidth="1"/>
    <col min="4" max="18" width="11.140625" style="31" bestFit="1" customWidth="1"/>
    <col min="19" max="19" width="12.85546875" style="31" customWidth="1"/>
    <col min="20" max="20" width="12" style="31" customWidth="1"/>
    <col min="21" max="21" width="11.42578125" style="31" customWidth="1"/>
    <col min="22" max="22" width="15.140625" style="31" customWidth="1"/>
    <col min="23" max="36" width="11.140625" style="31" customWidth="1"/>
    <col min="37" max="37" width="13.7109375" style="31" customWidth="1"/>
    <col min="38" max="16384" width="9.140625" style="31" hidden="1"/>
  </cols>
  <sheetData>
    <row r="1" spans="1:38" ht="15.75" x14ac:dyDescent="0.25">
      <c r="A1" s="166" t="s">
        <v>89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</row>
    <row r="2" spans="1:38" ht="12.75" x14ac:dyDescent="0.2">
      <c r="A2" s="31"/>
      <c r="B2" s="31"/>
      <c r="D2" s="33">
        <v>2014</v>
      </c>
      <c r="E2" s="33"/>
      <c r="F2" s="33"/>
      <c r="G2" s="33"/>
      <c r="H2" s="33">
        <v>2015</v>
      </c>
      <c r="I2" s="33"/>
      <c r="J2" s="33"/>
      <c r="K2" s="33"/>
      <c r="L2" s="33">
        <v>2016</v>
      </c>
      <c r="M2" s="33"/>
      <c r="N2" s="33"/>
      <c r="O2" s="33"/>
      <c r="P2" s="33">
        <v>2017</v>
      </c>
      <c r="Q2" s="33"/>
      <c r="R2" s="33"/>
      <c r="T2" s="33">
        <v>2018</v>
      </c>
      <c r="X2" s="32">
        <v>2019</v>
      </c>
      <c r="Y2" s="32"/>
      <c r="Z2" s="32"/>
      <c r="AA2" s="32"/>
      <c r="AB2" s="34">
        <v>2020</v>
      </c>
      <c r="AC2" s="34"/>
      <c r="AD2" s="34"/>
      <c r="AE2" s="34"/>
      <c r="AF2" s="34">
        <v>2021</v>
      </c>
      <c r="AG2" s="34"/>
      <c r="AH2" s="34"/>
      <c r="AI2" s="34"/>
      <c r="AJ2" s="34">
        <v>2022</v>
      </c>
    </row>
    <row r="3" spans="1:38" ht="12.75" x14ac:dyDescent="0.2">
      <c r="A3" s="31"/>
      <c r="B3" s="31"/>
      <c r="D3" s="33" t="s">
        <v>4</v>
      </c>
      <c r="E3" s="33" t="s">
        <v>5</v>
      </c>
      <c r="F3" s="33" t="s">
        <v>6</v>
      </c>
      <c r="G3" s="33" t="s">
        <v>7</v>
      </c>
      <c r="H3" s="33" t="s">
        <v>4</v>
      </c>
      <c r="I3" s="33" t="s">
        <v>5</v>
      </c>
      <c r="J3" s="33" t="s">
        <v>6</v>
      </c>
      <c r="K3" s="33" t="s">
        <v>7</v>
      </c>
      <c r="L3" s="33" t="s">
        <v>4</v>
      </c>
      <c r="M3" s="33" t="s">
        <v>5</v>
      </c>
      <c r="N3" s="33" t="s">
        <v>6</v>
      </c>
      <c r="O3" s="33" t="s">
        <v>7</v>
      </c>
      <c r="P3" s="33" t="s">
        <v>4</v>
      </c>
      <c r="Q3" s="33" t="s">
        <v>5</v>
      </c>
      <c r="R3" s="33" t="s">
        <v>6</v>
      </c>
      <c r="S3" s="33" t="s">
        <v>7</v>
      </c>
      <c r="T3" s="33" t="s">
        <v>4</v>
      </c>
      <c r="U3" s="33" t="s">
        <v>5</v>
      </c>
      <c r="V3" s="33" t="s">
        <v>6</v>
      </c>
      <c r="W3" s="33" t="s">
        <v>7</v>
      </c>
      <c r="X3" s="30" t="s">
        <v>4</v>
      </c>
      <c r="Y3" s="33" t="s">
        <v>5</v>
      </c>
      <c r="Z3" s="33" t="s">
        <v>6</v>
      </c>
      <c r="AA3" s="72" t="s">
        <v>7</v>
      </c>
      <c r="AB3" s="30" t="s">
        <v>4</v>
      </c>
      <c r="AC3" s="33" t="s">
        <v>5</v>
      </c>
      <c r="AD3" s="30" t="s">
        <v>6</v>
      </c>
      <c r="AE3" s="72" t="s">
        <v>7</v>
      </c>
      <c r="AF3" s="32" t="s">
        <v>4</v>
      </c>
      <c r="AG3" s="33" t="s">
        <v>5</v>
      </c>
      <c r="AH3" s="32" t="s">
        <v>6</v>
      </c>
      <c r="AI3" s="72" t="s">
        <v>7</v>
      </c>
      <c r="AJ3" s="32" t="s">
        <v>4</v>
      </c>
      <c r="AK3" s="33" t="s">
        <v>5</v>
      </c>
    </row>
    <row r="4" spans="1:38" s="81" customFormat="1" ht="15" x14ac:dyDescent="0.25">
      <c r="A4" s="34"/>
      <c r="B4" s="35" t="s">
        <v>71</v>
      </c>
      <c r="C4" s="35" t="s">
        <v>90</v>
      </c>
      <c r="D4" s="121">
        <v>2450.6999999999998</v>
      </c>
      <c r="E4" s="121">
        <v>2493.4</v>
      </c>
      <c r="F4" s="121">
        <v>2625.5</v>
      </c>
      <c r="G4" s="121">
        <v>2816.7</v>
      </c>
      <c r="H4" s="121">
        <v>2476.5</v>
      </c>
      <c r="I4" s="121">
        <v>2555.1999999999998</v>
      </c>
      <c r="J4" s="121">
        <v>2663.4</v>
      </c>
      <c r="K4" s="121">
        <v>2809.5</v>
      </c>
      <c r="L4" s="121">
        <v>2391.5</v>
      </c>
      <c r="M4" s="121">
        <v>2569.5</v>
      </c>
      <c r="N4" s="121">
        <v>2678.2</v>
      </c>
      <c r="O4" s="121">
        <v>2850.8</v>
      </c>
      <c r="P4" s="121">
        <v>2719.6</v>
      </c>
      <c r="Q4" s="121">
        <v>2783.8</v>
      </c>
      <c r="R4" s="121">
        <v>2956.9</v>
      </c>
      <c r="S4" s="121">
        <v>3187</v>
      </c>
      <c r="T4" s="121">
        <v>2969.9</v>
      </c>
      <c r="U4" s="121">
        <v>3193.3</v>
      </c>
      <c r="V4" s="121">
        <v>3189.7</v>
      </c>
      <c r="W4" s="121">
        <v>3420.5</v>
      </c>
      <c r="X4" s="121">
        <v>3123.6</v>
      </c>
      <c r="Y4" s="121">
        <v>3158.2</v>
      </c>
      <c r="Z4" s="121">
        <v>3298.5</v>
      </c>
      <c r="AA4" s="121">
        <v>3385.3</v>
      </c>
      <c r="AB4" s="121">
        <v>3266.4</v>
      </c>
      <c r="AC4" s="121">
        <v>2842.7</v>
      </c>
      <c r="AD4" s="121">
        <v>3452.8</v>
      </c>
      <c r="AE4" s="121">
        <v>3742.7</v>
      </c>
      <c r="AF4" s="121">
        <v>3526.2</v>
      </c>
      <c r="AG4" s="121">
        <v>3776</v>
      </c>
      <c r="AH4" s="121">
        <v>4388.7</v>
      </c>
      <c r="AI4" s="121">
        <v>4761.5</v>
      </c>
      <c r="AJ4" s="121">
        <v>4648.3999999999996</v>
      </c>
      <c r="AK4" s="121">
        <v>4975.5</v>
      </c>
      <c r="AL4" s="121">
        <v>4975.5</v>
      </c>
    </row>
    <row r="5" spans="1:38" s="81" customFormat="1" ht="15" x14ac:dyDescent="0.25">
      <c r="A5" s="31"/>
      <c r="B5" s="35" t="s">
        <v>72</v>
      </c>
      <c r="C5" s="35" t="s">
        <v>91</v>
      </c>
      <c r="D5" s="121">
        <v>-3068.8</v>
      </c>
      <c r="E5" s="121">
        <v>-3120.5</v>
      </c>
      <c r="F5" s="121">
        <v>-3306.5</v>
      </c>
      <c r="G5" s="121">
        <v>-3413.2</v>
      </c>
      <c r="H5" s="121">
        <v>-3050.1</v>
      </c>
      <c r="I5" s="121">
        <v>-3139.2</v>
      </c>
      <c r="J5" s="121">
        <v>-3295.5</v>
      </c>
      <c r="K5" s="121">
        <v>-3225.4</v>
      </c>
      <c r="L5" s="121">
        <v>-2828.1</v>
      </c>
      <c r="M5" s="121">
        <v>-3068</v>
      </c>
      <c r="N5" s="121">
        <v>-3149.9</v>
      </c>
      <c r="O5" s="121">
        <v>-3370.5</v>
      </c>
      <c r="P5" s="121">
        <v>-3257.4</v>
      </c>
      <c r="Q5" s="121">
        <v>-3452</v>
      </c>
      <c r="R5" s="121">
        <v>-3777.4</v>
      </c>
      <c r="S5" s="121">
        <v>-3690</v>
      </c>
      <c r="T5" s="121">
        <v>-3477.4</v>
      </c>
      <c r="U5" s="121">
        <v>-3857.4</v>
      </c>
      <c r="V5" s="121">
        <v>-4313.8999999999996</v>
      </c>
      <c r="W5" s="121">
        <v>-4144.2</v>
      </c>
      <c r="X5" s="121">
        <v>-3730.2</v>
      </c>
      <c r="Y5" s="121">
        <v>-4044.8</v>
      </c>
      <c r="Z5" s="121">
        <v>-4087.5</v>
      </c>
      <c r="AA5" s="121">
        <v>-4051.1</v>
      </c>
      <c r="AB5" s="121">
        <v>-3720.9</v>
      </c>
      <c r="AC5" s="121">
        <v>-3228.3</v>
      </c>
      <c r="AD5" s="121">
        <v>-4043.7</v>
      </c>
      <c r="AE5" s="121">
        <v>-4166.6000000000004</v>
      </c>
      <c r="AF5" s="121">
        <v>-3910.7</v>
      </c>
      <c r="AG5" s="121">
        <v>-4844.8999999999996</v>
      </c>
      <c r="AH5" s="121">
        <v>-5523.8</v>
      </c>
      <c r="AI5" s="121">
        <v>-5239.5</v>
      </c>
      <c r="AJ5" s="121">
        <v>-5616.8</v>
      </c>
      <c r="AK5" s="121">
        <v>-6525.2</v>
      </c>
      <c r="AL5" s="121">
        <v>6525.2</v>
      </c>
    </row>
    <row r="6" spans="1:38" ht="12.75" x14ac:dyDescent="0.2">
      <c r="A6" s="31"/>
      <c r="B6" s="35" t="s">
        <v>92</v>
      </c>
      <c r="C6" s="35" t="s">
        <v>93</v>
      </c>
      <c r="D6" s="48">
        <f>D4+D5</f>
        <v>-618.10000000000036</v>
      </c>
      <c r="E6" s="48">
        <f t="shared" ref="E6:V6" si="0">E4+E5</f>
        <v>-627.09999999999991</v>
      </c>
      <c r="F6" s="48">
        <f t="shared" si="0"/>
        <v>-681</v>
      </c>
      <c r="G6" s="48">
        <f t="shared" si="0"/>
        <v>-596.5</v>
      </c>
      <c r="H6" s="48">
        <f t="shared" si="0"/>
        <v>-573.59999999999991</v>
      </c>
      <c r="I6" s="48">
        <f t="shared" si="0"/>
        <v>-584</v>
      </c>
      <c r="J6" s="48">
        <f t="shared" si="0"/>
        <v>-632.09999999999991</v>
      </c>
      <c r="K6" s="48">
        <f t="shared" si="0"/>
        <v>-415.90000000000009</v>
      </c>
      <c r="L6" s="48">
        <f t="shared" si="0"/>
        <v>-436.59999999999991</v>
      </c>
      <c r="M6" s="48">
        <f t="shared" si="0"/>
        <v>-498.5</v>
      </c>
      <c r="N6" s="48">
        <f t="shared" si="0"/>
        <v>-471.70000000000027</v>
      </c>
      <c r="O6" s="48">
        <f t="shared" si="0"/>
        <v>-519.69999999999982</v>
      </c>
      <c r="P6" s="48">
        <f t="shared" si="0"/>
        <v>-537.80000000000018</v>
      </c>
      <c r="Q6" s="48">
        <f t="shared" si="0"/>
        <v>-668.19999999999982</v>
      </c>
      <c r="R6" s="48">
        <f t="shared" si="0"/>
        <v>-820.5</v>
      </c>
      <c r="S6" s="48">
        <f t="shared" si="0"/>
        <v>-503</v>
      </c>
      <c r="T6" s="48">
        <f t="shared" si="0"/>
        <v>-507.5</v>
      </c>
      <c r="U6" s="48">
        <f t="shared" si="0"/>
        <v>-664.09999999999991</v>
      </c>
      <c r="V6" s="48">
        <f t="shared" si="0"/>
        <v>-1124.1999999999998</v>
      </c>
      <c r="W6" s="48">
        <f t="shared" ref="W6:AB6" si="1">W4+W5</f>
        <v>-723.69999999999982</v>
      </c>
      <c r="X6" s="48">
        <f t="shared" si="1"/>
        <v>-606.59999999999991</v>
      </c>
      <c r="Y6" s="48">
        <f t="shared" si="1"/>
        <v>-886.60000000000036</v>
      </c>
      <c r="Z6" s="48">
        <f t="shared" si="1"/>
        <v>-789</v>
      </c>
      <c r="AA6" s="48">
        <f t="shared" si="1"/>
        <v>-665.79999999999973</v>
      </c>
      <c r="AB6" s="86">
        <f t="shared" si="1"/>
        <v>-454.5</v>
      </c>
      <c r="AC6" s="86">
        <f t="shared" ref="AC6:AG6" si="2">AC4+AC5</f>
        <v>-385.60000000000036</v>
      </c>
      <c r="AD6" s="86">
        <f t="shared" si="2"/>
        <v>-590.89999999999964</v>
      </c>
      <c r="AE6" s="86">
        <f t="shared" si="2"/>
        <v>-423.90000000000055</v>
      </c>
      <c r="AF6" s="86">
        <f t="shared" si="2"/>
        <v>-384.5</v>
      </c>
      <c r="AG6" s="86">
        <f t="shared" si="2"/>
        <v>-1068.8999999999996</v>
      </c>
      <c r="AH6" s="86">
        <f>AH4+AH5</f>
        <v>-1135.1000000000004</v>
      </c>
      <c r="AI6" s="86">
        <f>AI4+AI5</f>
        <v>-478</v>
      </c>
      <c r="AJ6" s="86">
        <f>AJ4+AJ5</f>
        <v>-968.40000000000055</v>
      </c>
      <c r="AK6" s="86">
        <f>AK4+AK5</f>
        <v>-1549.6999999999998</v>
      </c>
    </row>
    <row r="7" spans="1:38" ht="12.75" x14ac:dyDescent="0.2">
      <c r="A7" s="31"/>
      <c r="B7" s="31"/>
      <c r="C7" s="36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AB7" s="86"/>
      <c r="AD7" s="39"/>
    </row>
    <row r="8" spans="1:38" ht="25.5" x14ac:dyDescent="0.25">
      <c r="A8" s="31"/>
      <c r="B8" s="37" t="s">
        <v>94</v>
      </c>
      <c r="C8" s="38" t="s">
        <v>95</v>
      </c>
      <c r="D8" s="116">
        <v>5306377</v>
      </c>
      <c r="E8" s="116">
        <v>5876767</v>
      </c>
      <c r="F8" s="116">
        <v>6150160</v>
      </c>
      <c r="G8" s="116">
        <v>6292492</v>
      </c>
      <c r="H8" s="116">
        <v>5473627</v>
      </c>
      <c r="I8" s="116">
        <v>6157382</v>
      </c>
      <c r="J8" s="116">
        <v>6451762</v>
      </c>
      <c r="K8" s="116">
        <v>6489355</v>
      </c>
      <c r="L8" s="116">
        <v>5655805</v>
      </c>
      <c r="M8" s="116">
        <v>6336305</v>
      </c>
      <c r="N8" s="116">
        <v>6575073</v>
      </c>
      <c r="O8" s="116">
        <v>6804138</v>
      </c>
      <c r="P8" s="116">
        <v>5956482</v>
      </c>
      <c r="Q8" s="116">
        <v>6741061</v>
      </c>
      <c r="R8" s="116">
        <v>7073192</v>
      </c>
      <c r="S8" s="116">
        <v>7213699</v>
      </c>
      <c r="T8" s="116">
        <v>6298105</v>
      </c>
      <c r="U8" s="116">
        <v>7318319</v>
      </c>
      <c r="V8" s="116">
        <v>7680798</v>
      </c>
      <c r="W8" s="116">
        <v>7856335</v>
      </c>
      <c r="X8" s="116">
        <v>6801429</v>
      </c>
      <c r="Y8" s="116">
        <v>7695307</v>
      </c>
      <c r="Z8" s="116">
        <v>8091108</v>
      </c>
      <c r="AA8" s="116">
        <v>8059376</v>
      </c>
      <c r="AB8" s="116">
        <v>6747989</v>
      </c>
      <c r="AC8" s="116">
        <v>6941225</v>
      </c>
      <c r="AD8" s="116">
        <v>7812222</v>
      </c>
      <c r="AE8" s="116">
        <v>7955380</v>
      </c>
      <c r="AF8" s="116">
        <v>6836395</v>
      </c>
      <c r="AG8" s="116">
        <v>8151117</v>
      </c>
      <c r="AH8" s="116">
        <v>8856053</v>
      </c>
      <c r="AI8" s="116">
        <v>9022945</v>
      </c>
      <c r="AJ8" s="116">
        <v>8136420</v>
      </c>
      <c r="AK8" s="116">
        <v>9519976</v>
      </c>
      <c r="AL8" s="31">
        <v>9017056</v>
      </c>
    </row>
    <row r="9" spans="1:38" s="39" customFormat="1" ht="12.75" x14ac:dyDescent="0.2">
      <c r="B9" s="35" t="s">
        <v>96</v>
      </c>
      <c r="C9" s="40" t="s">
        <v>97</v>
      </c>
      <c r="D9" s="41">
        <f>(D6/(D8/1000)*100)</f>
        <v>-11.648248889967681</v>
      </c>
      <c r="E9" s="41">
        <f t="shared" ref="E9:V9" si="3">(E6/(E8/1000)*100)</f>
        <v>-10.670833129848434</v>
      </c>
      <c r="F9" s="41">
        <f t="shared" si="3"/>
        <v>-11.072882656711371</v>
      </c>
      <c r="G9" s="41">
        <f t="shared" si="3"/>
        <v>-9.4795511857623325</v>
      </c>
      <c r="H9" s="41">
        <f t="shared" si="3"/>
        <v>-10.479340298489463</v>
      </c>
      <c r="I9" s="41">
        <f t="shared" si="3"/>
        <v>-9.4845504144456214</v>
      </c>
      <c r="J9" s="41">
        <f t="shared" si="3"/>
        <v>-9.7973235838519752</v>
      </c>
      <c r="K9" s="41">
        <f t="shared" si="3"/>
        <v>-6.4089574387593231</v>
      </c>
      <c r="L9" s="41">
        <f t="shared" si="3"/>
        <v>-7.7195023520082451</v>
      </c>
      <c r="M9" s="41">
        <f t="shared" si="3"/>
        <v>-7.8673611828976036</v>
      </c>
      <c r="N9" s="41">
        <f t="shared" si="3"/>
        <v>-7.1740648354778767</v>
      </c>
      <c r="O9" s="41">
        <f t="shared" si="3"/>
        <v>-7.6379991117170141</v>
      </c>
      <c r="P9" s="41">
        <f t="shared" si="3"/>
        <v>-9.0288193601525215</v>
      </c>
      <c r="Q9" s="41">
        <f t="shared" si="3"/>
        <v>-9.9123861955855297</v>
      </c>
      <c r="R9" s="41">
        <f t="shared" si="3"/>
        <v>-11.600137533379556</v>
      </c>
      <c r="S9" s="41">
        <f t="shared" si="3"/>
        <v>-6.9728443063676497</v>
      </c>
      <c r="T9" s="41">
        <f t="shared" si="3"/>
        <v>-8.057979344580632</v>
      </c>
      <c r="U9" s="41">
        <f t="shared" si="3"/>
        <v>-9.074488280710364</v>
      </c>
      <c r="V9" s="41">
        <f t="shared" si="3"/>
        <v>-14.636500009504219</v>
      </c>
      <c r="W9" s="41">
        <f t="shared" ref="W9:AC9" si="4">(W6/(W8/1000)*100)</f>
        <v>-9.2116744003406144</v>
      </c>
      <c r="X9" s="41">
        <f t="shared" si="4"/>
        <v>-8.9187139937798356</v>
      </c>
      <c r="Y9" s="41">
        <f t="shared" si="4"/>
        <v>-11.521307726904208</v>
      </c>
      <c r="Z9" s="41">
        <f t="shared" si="4"/>
        <v>-9.7514456610886917</v>
      </c>
      <c r="AA9" s="41">
        <f t="shared" si="4"/>
        <v>-8.2611854813573622</v>
      </c>
      <c r="AB9" s="87">
        <f t="shared" si="4"/>
        <v>-6.7353399657290494</v>
      </c>
      <c r="AC9" s="87">
        <f t="shared" si="4"/>
        <v>-5.5552153978584515</v>
      </c>
      <c r="AD9" s="87">
        <f t="shared" ref="AD9:AH9" si="5">(AD6/(AD8/1000)*100)</f>
        <v>-7.563789149873104</v>
      </c>
      <c r="AE9" s="87">
        <f t="shared" si="5"/>
        <v>-5.3284695388529588</v>
      </c>
      <c r="AF9" s="87">
        <f t="shared" si="5"/>
        <v>-5.6243093033682223</v>
      </c>
      <c r="AG9" s="87">
        <f t="shared" si="5"/>
        <v>-13.113540144252617</v>
      </c>
      <c r="AH9" s="87">
        <f t="shared" si="5"/>
        <v>-12.817222299821381</v>
      </c>
      <c r="AI9" s="87">
        <f>(AI6/(AI8/1000)*100)</f>
        <v>-5.2976051610643751</v>
      </c>
      <c r="AJ9" s="41">
        <f>(AJ6/(AJ8/1000)*100)</f>
        <v>-11.902040455138753</v>
      </c>
      <c r="AK9" s="41">
        <f>(AK6/(AK8/1000)*100)</f>
        <v>-16.278402382527013</v>
      </c>
    </row>
    <row r="10" spans="1:38" ht="12.75" x14ac:dyDescent="0.2">
      <c r="C10" s="42"/>
    </row>
    <row r="11" spans="1:38" ht="12.75" x14ac:dyDescent="0.2"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</row>
    <row r="12" spans="1:38" ht="12.75" x14ac:dyDescent="0.2">
      <c r="A12" s="168" t="s">
        <v>109</v>
      </c>
      <c r="B12" s="168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</row>
    <row r="13" spans="1:38" ht="15" x14ac:dyDescent="0.25">
      <c r="A13" s="141" t="s">
        <v>117</v>
      </c>
      <c r="B13" s="136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</row>
    <row r="14" spans="1:38" ht="12.75" x14ac:dyDescent="0.2">
      <c r="A14" s="165" t="s">
        <v>88</v>
      </c>
      <c r="B14" s="165"/>
      <c r="C14" s="102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</row>
    <row r="15" spans="1:38" ht="15" x14ac:dyDescent="0.2">
      <c r="A15" s="137"/>
      <c r="B15" s="138" t="s">
        <v>129</v>
      </c>
      <c r="C15" s="103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</row>
    <row r="16" spans="1:38" ht="15" x14ac:dyDescent="0.25">
      <c r="B16" s="139"/>
      <c r="C16" s="102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</row>
    <row r="17" spans="1:37" ht="12" customHeight="1" x14ac:dyDescent="0.2"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</row>
    <row r="18" spans="1:37" ht="12.75" x14ac:dyDescent="0.2"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</row>
    <row r="19" spans="1:37" ht="12.75" x14ac:dyDescent="0.2">
      <c r="A19" s="168" t="s">
        <v>109</v>
      </c>
      <c r="B19" s="168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</row>
    <row r="20" spans="1:37" ht="15" x14ac:dyDescent="0.25">
      <c r="A20" s="141" t="s">
        <v>116</v>
      </c>
      <c r="B20" s="136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</row>
    <row r="21" spans="1:37" ht="12.75" x14ac:dyDescent="0.2">
      <c r="A21" s="165" t="s">
        <v>88</v>
      </c>
      <c r="B21" s="165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</row>
    <row r="22" spans="1:37" ht="15" x14ac:dyDescent="0.25">
      <c r="A22" s="137"/>
      <c r="B22" s="140" t="s">
        <v>130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</row>
    <row r="23" spans="1:37" ht="12.75" x14ac:dyDescent="0.2"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</row>
    <row r="24" spans="1:37" ht="12.75" x14ac:dyDescent="0.2"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</row>
    <row r="25" spans="1:37" ht="12.75" x14ac:dyDescent="0.2"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</row>
    <row r="26" spans="1:37" ht="12.75" x14ac:dyDescent="0.2"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</row>
    <row r="27" spans="1:37" ht="12.75" x14ac:dyDescent="0.2"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</row>
    <row r="28" spans="1:37" ht="15" x14ac:dyDescent="0.25">
      <c r="C28" s="101"/>
      <c r="D28" s="10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101"/>
      <c r="T28" s="101"/>
      <c r="U28" s="101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1"/>
    </row>
    <row r="29" spans="1:37" ht="14.25" x14ac:dyDescent="0.2">
      <c r="C29" s="101"/>
      <c r="D29" s="10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</row>
    <row r="30" spans="1:37" ht="14.25" x14ac:dyDescent="0.2">
      <c r="C30" s="101"/>
      <c r="D30" s="10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</row>
    <row r="31" spans="1:37" ht="14.25" x14ac:dyDescent="0.2">
      <c r="C31" s="101"/>
      <c r="D31" s="10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</row>
    <row r="32" spans="1:37" ht="14.25" x14ac:dyDescent="0.2">
      <c r="C32" s="101"/>
      <c r="D32" s="10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</row>
    <row r="33" spans="3:37" ht="14.25" x14ac:dyDescent="0.2">
      <c r="C33" s="101"/>
      <c r="D33" s="10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</row>
    <row r="34" spans="3:37" ht="14.25" x14ac:dyDescent="0.2">
      <c r="C34" s="101"/>
      <c r="D34" s="10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</row>
    <row r="35" spans="3:37" ht="14.25" x14ac:dyDescent="0.2">
      <c r="C35" s="101"/>
      <c r="D35" s="10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</row>
    <row r="36" spans="3:37" ht="14.25" hidden="1" x14ac:dyDescent="0.2"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3:37" ht="14.25" hidden="1" x14ac:dyDescent="0.2"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3:37" ht="14.25" hidden="1" x14ac:dyDescent="0.2"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</sheetData>
  <mergeCells count="5">
    <mergeCell ref="A21:B21"/>
    <mergeCell ref="A1:AK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2022-09-05T11:30:33Z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