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\\asmens4\fdp_dokumenti\1_Makro\Ceturksnis\2022_III - 4cet_stradat_sheit!!!\web\2022_Q4\"/>
    </mc:Choice>
  </mc:AlternateContent>
  <xr:revisionPtr revIDLastSave="0" documentId="13_ncr:1_{47D8985A-F474-4A5E-903D-23A81713A19B}" xr6:coauthVersionLast="47" xr6:coauthVersionMax="47" xr10:uidLastSave="{00000000-0000-0000-0000-000000000000}"/>
  <bookViews>
    <workbookView xWindow="28680" yWindow="-120" windowWidth="29040" windowHeight="1584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1" l="1"/>
  <c r="AJ4" i="1"/>
  <c r="AJ3" i="1"/>
  <c r="AM9" i="19"/>
  <c r="AM6" i="19"/>
  <c r="P38" i="18"/>
  <c r="O38" i="18"/>
  <c r="N38" i="18"/>
  <c r="M38" i="18"/>
  <c r="L38" i="18"/>
  <c r="K38" i="18"/>
  <c r="N27" i="17"/>
  <c r="AG24" i="17"/>
  <c r="AI6" i="17" s="1"/>
  <c r="AG18" i="17"/>
  <c r="AG11" i="17"/>
  <c r="AG10" i="17"/>
  <c r="AI6" i="1"/>
  <c r="AI5" i="1"/>
  <c r="AI4" i="1"/>
  <c r="AI3" i="1"/>
  <c r="N14" i="17"/>
  <c r="N15" i="17"/>
  <c r="N21" i="1"/>
  <c r="AJ5" i="1" s="1"/>
  <c r="AL9" i="19"/>
  <c r="AL6" i="19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N21" i="17" s="1"/>
  <c r="V18" i="17"/>
  <c r="W18" i="17"/>
  <c r="X18" i="17"/>
  <c r="Y18" i="17"/>
  <c r="Z18" i="17"/>
  <c r="AA18" i="17"/>
  <c r="AB18" i="17"/>
  <c r="AC18" i="17"/>
  <c r="AI5" i="17" s="1"/>
  <c r="AD18" i="17"/>
  <c r="AE18" i="17"/>
  <c r="AF18" i="17"/>
  <c r="AH5" i="17" s="1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H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I3" i="17" s="1"/>
  <c r="AD10" i="17"/>
  <c r="AE10" i="17"/>
  <c r="AF10" i="17"/>
  <c r="AH3" i="17" s="1"/>
  <c r="G27" i="17"/>
  <c r="B24" i="17"/>
  <c r="G21" i="17"/>
  <c r="B18" i="17"/>
  <c r="G15" i="17"/>
  <c r="G14" i="17"/>
  <c r="B11" i="17"/>
  <c r="B10" i="17"/>
  <c r="AI4" i="17" l="1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<sst xmlns="http://schemas.openxmlformats.org/spreadsheetml/2006/main" count="465" uniqueCount="132">
  <si>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</si>
  <si>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</si>
  <si>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</si>
  <si>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</si>
  <si>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</si>
  <si>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</si>
  <si>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</si>
  <si>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</si>
  <si>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</si>
  <si>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</si>
  <si>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</si>
  <si>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</si>
  <si>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</si>
  <si>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</si>
  <si>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</si>
  <si>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</si>
  <si>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</si>
  <si>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</si>
  <si>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</si>
  <si>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</si>
  <si>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</si>
  <si>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</si>
  <si>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</si>
  <si>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</si>
  <si>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</si>
  <si>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</si>
  <si>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</si>
  <si>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</si>
  <si>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</si>
  <si>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</si>
  <si>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</si>
  <si>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</si>
  <si>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</si>
  <si>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</si>
  <si>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</si>
  <si>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</si>
  <si>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</si>
  <si>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</si>
  <si>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</si>
  <si>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</si>
  <si>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</si>
  <si>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</si>
  <si>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</si>
  <si>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</si>
  <si>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</si>
  <si>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</si>
  <si>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</si>
  <si>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</si>
  <si>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</si>
  <si>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</si>
  <si>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</si>
  <si>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</si>
  <si>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</si>
  <si>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</si>
  <si>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</si>
  <si>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</si>
  <si>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</si>
  <si>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</si>
  <si>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</si>
  <si>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</si>
  <si>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</si>
  <si>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</si>
  <si>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</si>
  <si>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</si>
  <si>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</si>
  <si>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</si>
  <si>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</si>
  <si>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</si>
  <si>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</si>
  <si>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</si>
  <si>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</si>
  <si>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</si>
  <si>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</si>
  <si>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</si>
  <si>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</si>
  <si>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</si>
  <si>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</si>
  <si>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</si>
  <si>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</si>
  <si>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</si>
  <si>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</si>
  <si>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</si>
  <si>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</si>
  <si>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</si>
  <si>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</si>
  <si>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</si>
  <si>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</si>
  <si>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</si>
  <si>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</si>
  <si>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</si>
  <si>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</si>
  <si>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</si>
  <si>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</si>
  <si>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</si>
  <si>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</si>
  <si>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</si>
  <si>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</si>
  <si>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</si>
  <si>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</si>
  <si>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</si>
  <si>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</si>
  <si>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</si>
  <si>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</si>
  <si>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</si>
  <si>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</si>
  <si>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</si>
  <si>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</si>
  <si>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</si>
  <si>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</si>
  <si>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</si>
  <si>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</si>
  <si>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</si>
  <si>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</si>
  <si>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</si>
  <si>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</si>
  <si>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</si>
  <si>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</si>
  <si>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</si>
  <si>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</si>
  <si>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</si>
  <si>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</si>
  <si>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</si>
  <si>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2021Q3</t>
  </si>
  <si>
    <t>2021Q4</t>
  </si>
  <si>
    <t>2022Q1</t>
  </si>
  <si>
    <t>2022Q2</t>
  </si>
  <si>
    <t>https://www.fdp.gov.lv/lv/publikacijas-un-parskati/zinojumi/2022/12-08</t>
  </si>
  <si>
    <t>Prognoze (1.12.2022)</t>
  </si>
  <si>
    <t>Projection (1.12.2022)</t>
  </si>
  <si>
    <t>2022Q3</t>
  </si>
  <si>
    <t>2022Q4</t>
  </si>
  <si>
    <t>16.03.2023.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</si>
</sst>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Calibri"/>
      <family val="2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1"/>
      <color rgb="FFFF0000"/>
      <name val="Arial"/>
      <family val="2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</cellStyleXfs>
  <cellXfs count="172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4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/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4" fontId="23" fillId="0" borderId="0" xfId="2" applyNumberFormat="1" applyFont="1" applyAlignment="1">
      <alignment horizontal="center" vertical="center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24" fillId="11" borderId="0" xfId="0" applyFont="1" applyFill="1"/>
    <xf numFmtId="0" fontId="36" fillId="0" borderId="0" xfId="2" applyFont="1"/>
    <xf numFmtId="14" fontId="39" fillId="0" borderId="0" xfId="2" applyNumberFormat="1" applyFont="1" applyBorder="1" applyAlignment="1">
      <alignment horizontal="center" vertical="center"/>
    </xf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40" fillId="0" borderId="0" xfId="1" applyNumberFormat="1" applyFont="1"/>
    <xf numFmtId="3" fontId="40" fillId="0" borderId="0" xfId="0" applyNumberFormat="1" applyFont="1"/>
    <xf numFmtId="167" fontId="40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1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1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6" fontId="0" fillId="0" borderId="0" xfId="0" applyNumberFormat="1"/>
    <xf numFmtId="165" fontId="42" fillId="0" borderId="0" xfId="2" applyNumberFormat="1" applyFont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0" fontId="37" fillId="0" borderId="0" xfId="6" applyFont="1" applyFill="1"/>
    <xf numFmtId="0" fontId="43" fillId="7" borderId="0" xfId="6" applyFont="1" applyFill="1"/>
    <xf numFmtId="0" fontId="37" fillId="7" borderId="0" xfId="6" applyFont="1" applyFill="1" applyBorder="1" applyAlignment="1">
      <alignment horizontal="right"/>
    </xf>
    <xf numFmtId="0" fontId="37" fillId="7" borderId="0" xfId="6" applyFont="1" applyFill="1"/>
    <xf numFmtId="0" fontId="6" fillId="0" borderId="0" xfId="0" applyFont="1" applyFill="1" applyAlignment="1">
      <alignment horizontal="center"/>
    </xf>
    <xf numFmtId="1" fontId="0" fillId="0" borderId="0" xfId="0" applyNumberFormat="1" applyFill="1"/>
  </cellXfs>
  <cellStyles count="8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Parasts" xfId="0" builtinId="0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GDP'!$I$6:$J$38</c:f>
              <c:multiLvlStrCache>
                <c:ptCount val="3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GDP'!$L$6:$L$38</c:f>
              <c:numCache>
                <c:formatCode>0.0</c:formatCode>
                <c:ptCount val="33"/>
                <c:pt idx="0">
                  <c:v>0.48685773063620891</c:v>
                </c:pt>
                <c:pt idx="1">
                  <c:v>1.3762457594829209</c:v>
                </c:pt>
                <c:pt idx="2">
                  <c:v>0.92877460685196045</c:v>
                </c:pt>
                <c:pt idx="3">
                  <c:v>2.0026883689399937</c:v>
                </c:pt>
                <c:pt idx="4">
                  <c:v>1.0691806092654166</c:v>
                </c:pt>
                <c:pt idx="5">
                  <c:v>2.432609940477271</c:v>
                </c:pt>
                <c:pt idx="6">
                  <c:v>2.2012996421829008</c:v>
                </c:pt>
                <c:pt idx="7">
                  <c:v>0.93810771812308058</c:v>
                </c:pt>
                <c:pt idx="8">
                  <c:v>2.2180402134689281</c:v>
                </c:pt>
                <c:pt idx="9">
                  <c:v>1.2828916134027282</c:v>
                </c:pt>
                <c:pt idx="10">
                  <c:v>0.67656677399008303</c:v>
                </c:pt>
                <c:pt idx="11">
                  <c:v>2.0541248229092415</c:v>
                </c:pt>
                <c:pt idx="12">
                  <c:v>2.5947785802431671</c:v>
                </c:pt>
                <c:pt idx="13">
                  <c:v>1.8887339162222645</c:v>
                </c:pt>
                <c:pt idx="14">
                  <c:v>2.3462890938211576</c:v>
                </c:pt>
                <c:pt idx="15">
                  <c:v>1.5753525292642945</c:v>
                </c:pt>
                <c:pt idx="16">
                  <c:v>1.2554089876592684</c:v>
                </c:pt>
                <c:pt idx="17">
                  <c:v>0.87610326028800256</c:v>
                </c:pt>
                <c:pt idx="18">
                  <c:v>0.63395723175919461</c:v>
                </c:pt>
                <c:pt idx="19">
                  <c:v>0.19339267646824596</c:v>
                </c:pt>
                <c:pt idx="20">
                  <c:v>-1.0909771304084541</c:v>
                </c:pt>
                <c:pt idx="21">
                  <c:v>0.31645289556865841</c:v>
                </c:pt>
                <c:pt idx="22">
                  <c:v>-9.6417497857379324</c:v>
                </c:pt>
                <c:pt idx="23">
                  <c:v>-0.21203138179841843</c:v>
                </c:pt>
                <c:pt idx="24">
                  <c:v>-1.0104873552582614</c:v>
                </c:pt>
                <c:pt idx="25">
                  <c:v>-2.3504870704578478</c:v>
                </c:pt>
                <c:pt idx="26">
                  <c:v>10.478928618436575</c:v>
                </c:pt>
                <c:pt idx="27">
                  <c:v>3.8550921296852767</c:v>
                </c:pt>
                <c:pt idx="28">
                  <c:v>6.8026282708407022</c:v>
                </c:pt>
                <c:pt idx="29">
                  <c:v>8.1801744302007222</c:v>
                </c:pt>
                <c:pt idx="30">
                  <c:v>5.4162452867547968</c:v>
                </c:pt>
                <c:pt idx="31">
                  <c:v>2.4113409809665289</c:v>
                </c:pt>
                <c:pt idx="32">
                  <c:v>3.2058108012809727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GDP'!$I$6:$J$38</c:f>
              <c:multiLvlStrCache>
                <c:ptCount val="3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GDP'!$M$6:$M$38</c:f>
              <c:numCache>
                <c:formatCode>0.0</c:formatCode>
                <c:ptCount val="33"/>
                <c:pt idx="0">
                  <c:v>0.63586390010688942</c:v>
                </c:pt>
                <c:pt idx="1">
                  <c:v>0.59376165169893569</c:v>
                </c:pt>
                <c:pt idx="2">
                  <c:v>0.54582656152947817</c:v>
                </c:pt>
                <c:pt idx="3">
                  <c:v>0.49803693164932261</c:v>
                </c:pt>
                <c:pt idx="4">
                  <c:v>0.36431215181895565</c:v>
                </c:pt>
                <c:pt idx="5">
                  <c:v>0.32304323360072085</c:v>
                </c:pt>
                <c:pt idx="6">
                  <c:v>0.31119338336777397</c:v>
                </c:pt>
                <c:pt idx="7">
                  <c:v>0.37534640841111749</c:v>
                </c:pt>
                <c:pt idx="8">
                  <c:v>0.53465862660302998</c:v>
                </c:pt>
                <c:pt idx="9">
                  <c:v>0.59286598256366196</c:v>
                </c:pt>
                <c:pt idx="10">
                  <c:v>0.67770396868133786</c:v>
                </c:pt>
                <c:pt idx="11">
                  <c:v>0.65269222745940181</c:v>
                </c:pt>
                <c:pt idx="12">
                  <c:v>0.5380606299690478</c:v>
                </c:pt>
                <c:pt idx="13">
                  <c:v>0.4283764935756762</c:v>
                </c:pt>
                <c:pt idx="14">
                  <c:v>0.33292190133750643</c:v>
                </c:pt>
                <c:pt idx="15">
                  <c:v>0.33357872493294038</c:v>
                </c:pt>
                <c:pt idx="16">
                  <c:v>0.42786232103740157</c:v>
                </c:pt>
                <c:pt idx="17">
                  <c:v>0.5820665369395519</c:v>
                </c:pt>
                <c:pt idx="18">
                  <c:v>0.65903989390731887</c:v>
                </c:pt>
                <c:pt idx="19">
                  <c:v>0.63101670594174819</c:v>
                </c:pt>
                <c:pt idx="20">
                  <c:v>0.58736976054024637</c:v>
                </c:pt>
                <c:pt idx="21">
                  <c:v>0.47118286674231241</c:v>
                </c:pt>
                <c:pt idx="22">
                  <c:v>0.41788312537704936</c:v>
                </c:pt>
                <c:pt idx="23">
                  <c:v>0.56670074554272531</c:v>
                </c:pt>
                <c:pt idx="24">
                  <c:v>0.62564926341380001</c:v>
                </c:pt>
                <c:pt idx="25">
                  <c:v>0.77339939402001723</c:v>
                </c:pt>
                <c:pt idx="26">
                  <c:v>0.91719708841300629</c:v>
                </c:pt>
                <c:pt idx="27">
                  <c:v>0.73232059730380283</c:v>
                </c:pt>
                <c:pt idx="28">
                  <c:v>0.60401819128803569</c:v>
                </c:pt>
                <c:pt idx="29">
                  <c:v>0.49039183333031133</c:v>
                </c:pt>
                <c:pt idx="30">
                  <c:v>0.45670130675676918</c:v>
                </c:pt>
                <c:pt idx="31">
                  <c:v>0.51416182490004436</c:v>
                </c:pt>
                <c:pt idx="32">
                  <c:v>0.61999184436101751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GDP'!$I$6:$J$38</c:f>
              <c:multiLvlStrCache>
                <c:ptCount val="3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GDP'!$N$6:$N$38</c:f>
              <c:numCache>
                <c:formatCode>0.0</c:formatCode>
                <c:ptCount val="33"/>
                <c:pt idx="0">
                  <c:v>0.23719973778177453</c:v>
                </c:pt>
                <c:pt idx="1">
                  <c:v>2.3309773629964229E-2</c:v>
                </c:pt>
                <c:pt idx="2">
                  <c:v>1.1147426624319492</c:v>
                </c:pt>
                <c:pt idx="3">
                  <c:v>-0.66858991294203973</c:v>
                </c:pt>
                <c:pt idx="4">
                  <c:v>-1.6721736783548893</c:v>
                </c:pt>
                <c:pt idx="5">
                  <c:v>-1.3838085635500432</c:v>
                </c:pt>
                <c:pt idx="6">
                  <c:v>-3.3271639982300227</c:v>
                </c:pt>
                <c:pt idx="7">
                  <c:v>-1.3864085531840837</c:v>
                </c:pt>
                <c:pt idx="8">
                  <c:v>-0.37143308949480769</c:v>
                </c:pt>
                <c:pt idx="9">
                  <c:v>0.28992286613182017</c:v>
                </c:pt>
                <c:pt idx="10">
                  <c:v>2.9578433919538507</c:v>
                </c:pt>
                <c:pt idx="11">
                  <c:v>2.6874282518470549</c:v>
                </c:pt>
                <c:pt idx="12">
                  <c:v>2.3831199045133622</c:v>
                </c:pt>
                <c:pt idx="13">
                  <c:v>3.5357800259455079</c:v>
                </c:pt>
                <c:pt idx="14">
                  <c:v>1.9165312161743553</c:v>
                </c:pt>
                <c:pt idx="15">
                  <c:v>1.9466092496478744</c:v>
                </c:pt>
                <c:pt idx="16">
                  <c:v>3.0210149660940302</c:v>
                </c:pt>
                <c:pt idx="17">
                  <c:v>1.4759037644760111</c:v>
                </c:pt>
                <c:pt idx="18">
                  <c:v>2.0169638395333345</c:v>
                </c:pt>
                <c:pt idx="19">
                  <c:v>2.2176682914472594</c:v>
                </c:pt>
                <c:pt idx="20">
                  <c:v>0.73878806863889246</c:v>
                </c:pt>
                <c:pt idx="21">
                  <c:v>1.7136797688785437</c:v>
                </c:pt>
                <c:pt idx="22">
                  <c:v>-1.726597564506436</c:v>
                </c:pt>
                <c:pt idx="23">
                  <c:v>-1.5296549686885901</c:v>
                </c:pt>
                <c:pt idx="24">
                  <c:v>-0.45752685777341623</c:v>
                </c:pt>
                <c:pt idx="25">
                  <c:v>-1.3286234617411763</c:v>
                </c:pt>
                <c:pt idx="26">
                  <c:v>2.1248016350979841</c:v>
                </c:pt>
                <c:pt idx="27">
                  <c:v>1.3434609871497907</c:v>
                </c:pt>
                <c:pt idx="28">
                  <c:v>0.29157064468420624</c:v>
                </c:pt>
                <c:pt idx="29">
                  <c:v>0.53237112654348973</c:v>
                </c:pt>
                <c:pt idx="30">
                  <c:v>0.12934855197894202</c:v>
                </c:pt>
                <c:pt idx="31">
                  <c:v>-1.8096473028316906E-2</c:v>
                </c:pt>
                <c:pt idx="32">
                  <c:v>0.16195854700126838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GDP'!$I$6:$J$38</c:f>
              <c:multiLvlStrCache>
                <c:ptCount val="3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GDP'!$O$6:$O$38</c:f>
              <c:numCache>
                <c:formatCode>0.0</c:formatCode>
                <c:ptCount val="33"/>
                <c:pt idx="0">
                  <c:v>3.9460885583079484</c:v>
                </c:pt>
                <c:pt idx="1">
                  <c:v>2.0796364559418925</c:v>
                </c:pt>
                <c:pt idx="2">
                  <c:v>1.3769823173033853</c:v>
                </c:pt>
                <c:pt idx="3">
                  <c:v>2.7007786099721551</c:v>
                </c:pt>
                <c:pt idx="4">
                  <c:v>1.1695482217710436</c:v>
                </c:pt>
                <c:pt idx="5">
                  <c:v>1.4562358598451781</c:v>
                </c:pt>
                <c:pt idx="6">
                  <c:v>3.5253513813353248</c:v>
                </c:pt>
                <c:pt idx="7">
                  <c:v>2.4220579056994214</c:v>
                </c:pt>
                <c:pt idx="8">
                  <c:v>2.111163462573896</c:v>
                </c:pt>
                <c:pt idx="9">
                  <c:v>4.4797917776166649</c:v>
                </c:pt>
                <c:pt idx="10">
                  <c:v>2.746901785139396</c:v>
                </c:pt>
                <c:pt idx="11">
                  <c:v>2.6492425570689768</c:v>
                </c:pt>
                <c:pt idx="12">
                  <c:v>5.613822803503874</c:v>
                </c:pt>
                <c:pt idx="13">
                  <c:v>1.68231593007762</c:v>
                </c:pt>
                <c:pt idx="14">
                  <c:v>6.4063928413610931</c:v>
                </c:pt>
                <c:pt idx="15">
                  <c:v>2.0355040874240267</c:v>
                </c:pt>
                <c:pt idx="16">
                  <c:v>0.96646637649715539</c:v>
                </c:pt>
                <c:pt idx="17">
                  <c:v>2.650496105847183</c:v>
                </c:pt>
                <c:pt idx="18">
                  <c:v>-1.1889983790570908</c:v>
                </c:pt>
                <c:pt idx="19">
                  <c:v>3.5812908968500889</c:v>
                </c:pt>
                <c:pt idx="20">
                  <c:v>0.32663985940372875</c:v>
                </c:pt>
                <c:pt idx="21">
                  <c:v>2.1455163925994825</c:v>
                </c:pt>
                <c:pt idx="22">
                  <c:v>-6.7855758660743852</c:v>
                </c:pt>
                <c:pt idx="23">
                  <c:v>-0.24341779586599388</c:v>
                </c:pt>
                <c:pt idx="24">
                  <c:v>3.7826463653461802</c:v>
                </c:pt>
                <c:pt idx="25">
                  <c:v>-0.58276861239192523</c:v>
                </c:pt>
                <c:pt idx="26">
                  <c:v>9.4347345325045264</c:v>
                </c:pt>
                <c:pt idx="27">
                  <c:v>3.5897490085956205</c:v>
                </c:pt>
                <c:pt idx="28">
                  <c:v>3.2020470601965076</c:v>
                </c:pt>
                <c:pt idx="29">
                  <c:v>7.7370854562927232</c:v>
                </c:pt>
                <c:pt idx="30">
                  <c:v>6.9659439868110757</c:v>
                </c:pt>
                <c:pt idx="31">
                  <c:v>6.8682578168544204</c:v>
                </c:pt>
                <c:pt idx="32">
                  <c:v>2.2906872990913798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GDP'!$I$6:$J$38</c:f>
              <c:multiLvlStrCache>
                <c:ptCount val="3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GDP'!$P$6:$P$38</c:f>
              <c:numCache>
                <c:formatCode>0.0</c:formatCode>
                <c:ptCount val="33"/>
                <c:pt idx="0">
                  <c:v>-3.0442502603401391</c:v>
                </c:pt>
                <c:pt idx="1">
                  <c:v>1.1357351411244424E-2</c:v>
                </c:pt>
                <c:pt idx="2">
                  <c:v>-0.74246824300277015</c:v>
                </c:pt>
                <c:pt idx="3">
                  <c:v>-3.0803090866567087</c:v>
                </c:pt>
                <c:pt idx="4">
                  <c:v>-0.42177516482084187</c:v>
                </c:pt>
                <c:pt idx="5">
                  <c:v>-2.2148989994834873</c:v>
                </c:pt>
                <c:pt idx="6">
                  <c:v>-3.3090316496485492</c:v>
                </c:pt>
                <c:pt idx="7">
                  <c:v>-0.19187062640714544</c:v>
                </c:pt>
                <c:pt idx="8">
                  <c:v>-3.3242065007581618</c:v>
                </c:pt>
                <c:pt idx="9">
                  <c:v>-4.3511929883729161</c:v>
                </c:pt>
                <c:pt idx="10">
                  <c:v>-4.3569292155566952</c:v>
                </c:pt>
                <c:pt idx="11">
                  <c:v>-7.4937706285938068</c:v>
                </c:pt>
                <c:pt idx="12">
                  <c:v>-4.9087364204648907</c:v>
                </c:pt>
                <c:pt idx="13">
                  <c:v>-4.6747694342549533</c:v>
                </c:pt>
                <c:pt idx="14">
                  <c:v>-3.6759239122969189</c:v>
                </c:pt>
                <c:pt idx="15">
                  <c:v>-4.1232712007957151</c:v>
                </c:pt>
                <c:pt idx="16">
                  <c:v>-4.4159392956300314</c:v>
                </c:pt>
                <c:pt idx="17">
                  <c:v>-2.4957955404883077</c:v>
                </c:pt>
                <c:pt idx="18">
                  <c:v>-2.890891904715585</c:v>
                </c:pt>
                <c:pt idx="19">
                  <c:v>-1.9313701375964942</c:v>
                </c:pt>
                <c:pt idx="20">
                  <c:v>-1.3584580736279708</c:v>
                </c:pt>
                <c:pt idx="21">
                  <c:v>-4.0212092499071117</c:v>
                </c:pt>
                <c:pt idx="22">
                  <c:v>9.3000839745815398</c:v>
                </c:pt>
                <c:pt idx="23">
                  <c:v>-0.55233453763311824</c:v>
                </c:pt>
                <c:pt idx="24">
                  <c:v>-4.1004280289260775</c:v>
                </c:pt>
                <c:pt idx="25">
                  <c:v>-1.7112427529465224</c:v>
                </c:pt>
                <c:pt idx="26">
                  <c:v>-20.838791731132673</c:v>
                </c:pt>
                <c:pt idx="27">
                  <c:v>-11.293769323781568</c:v>
                </c:pt>
                <c:pt idx="28">
                  <c:v>-8.2802489955962564</c:v>
                </c:pt>
                <c:pt idx="29">
                  <c:v>-12.925488205109609</c:v>
                </c:pt>
                <c:pt idx="30">
                  <c:v>-8.1255105350300649</c:v>
                </c:pt>
                <c:pt idx="31">
                  <c:v>-7.0266441060222897</c:v>
                </c:pt>
                <c:pt idx="32">
                  <c:v>-7.8759627813459669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GDP'!$I$6:$J$38</c:f>
              <c:multiLvlStrCache>
                <c:ptCount val="3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GDP'!$K$6:$K$38</c:f>
              <c:numCache>
                <c:formatCode>0.0</c:formatCode>
                <c:ptCount val="33"/>
                <c:pt idx="0">
                  <c:v>1.4516161654102744</c:v>
                </c:pt>
                <c:pt idx="1">
                  <c:v>3.0300495455954257</c:v>
                </c:pt>
                <c:pt idx="2">
                  <c:v>4.0167848264681671</c:v>
                </c:pt>
                <c:pt idx="3">
                  <c:v>4.2997906857428658</c:v>
                </c:pt>
                <c:pt idx="4">
                  <c:v>3.612580680666988</c:v>
                </c:pt>
                <c:pt idx="5">
                  <c:v>3.9276750161307161</c:v>
                </c:pt>
                <c:pt idx="6">
                  <c:v>1.5319476532919429</c:v>
                </c:pt>
                <c:pt idx="7">
                  <c:v>0.9162326908801921</c:v>
                </c:pt>
                <c:pt idx="8">
                  <c:v>2.3036547968258381</c:v>
                </c:pt>
                <c:pt idx="9">
                  <c:v>1.9695351548346007</c:v>
                </c:pt>
                <c:pt idx="10">
                  <c:v>3.7729717331840051</c:v>
                </c:pt>
                <c:pt idx="11">
                  <c:v>3.9798708437262853</c:v>
                </c:pt>
                <c:pt idx="12">
                  <c:v>3.4849556705306428</c:v>
                </c:pt>
                <c:pt idx="13">
                  <c:v>3.1732249587000494</c:v>
                </c:pt>
                <c:pt idx="14">
                  <c:v>3.9317505471911707</c:v>
                </c:pt>
                <c:pt idx="15">
                  <c:v>4.7082416961098161</c:v>
                </c:pt>
                <c:pt idx="16">
                  <c:v>4.9688843369707136</c:v>
                </c:pt>
                <c:pt idx="17">
                  <c:v>4.0290064314684848</c:v>
                </c:pt>
                <c:pt idx="18">
                  <c:v>2.9953213187035033</c:v>
                </c:pt>
                <c:pt idx="19">
                  <c:v>1.8674250739291409</c:v>
                </c:pt>
                <c:pt idx="20">
                  <c:v>1.2628668096510198</c:v>
                </c:pt>
                <c:pt idx="21">
                  <c:v>0.44508261187672371</c:v>
                </c:pt>
                <c:pt idx="22">
                  <c:v>-7.1049647664341631</c:v>
                </c:pt>
                <c:pt idx="23">
                  <c:v>-1.7181321160328</c:v>
                </c:pt>
                <c:pt idx="24">
                  <c:v>-0.27479198426393348</c:v>
                </c:pt>
                <c:pt idx="25">
                  <c:v>-0.42545994117570984</c:v>
                </c:pt>
                <c:pt idx="26">
                  <c:v>9.3537743346238997</c:v>
                </c:pt>
                <c:pt idx="27">
                  <c:v>4.4555043214385304</c:v>
                </c:pt>
                <c:pt idx="28">
                  <c:v>2.3571448639435388</c:v>
                </c:pt>
                <c:pt idx="29">
                  <c:v>4.9927072945186834</c:v>
                </c:pt>
                <c:pt idx="30">
                  <c:v>2.3810324748183342</c:v>
                </c:pt>
                <c:pt idx="31">
                  <c:v>0.30234317010586764</c:v>
                </c:pt>
                <c:pt idx="32">
                  <c:v>0.46177751546354617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273092200452781E-2"/>
          <c:y val="0.12033695315234795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GDP'!$J$7:$J$38</c:f>
              <c:strCache>
                <c:ptCount val="3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'IKP, GDP'!$L$7:$L$38</c:f>
              <c:numCache>
                <c:formatCode>0.0</c:formatCode>
                <c:ptCount val="32"/>
                <c:pt idx="0">
                  <c:v>1.3762457594829209</c:v>
                </c:pt>
                <c:pt idx="1">
                  <c:v>0.92877460685196045</c:v>
                </c:pt>
                <c:pt idx="2">
                  <c:v>2.0026883689399937</c:v>
                </c:pt>
                <c:pt idx="3">
                  <c:v>1.0691806092654166</c:v>
                </c:pt>
                <c:pt idx="4">
                  <c:v>2.432609940477271</c:v>
                </c:pt>
                <c:pt idx="5">
                  <c:v>2.2012996421829008</c:v>
                </c:pt>
                <c:pt idx="6">
                  <c:v>0.93810771812308058</c:v>
                </c:pt>
                <c:pt idx="7">
                  <c:v>2.2180402134689281</c:v>
                </c:pt>
                <c:pt idx="8">
                  <c:v>1.2828916134027282</c:v>
                </c:pt>
                <c:pt idx="9">
                  <c:v>0.67656677399008303</c:v>
                </c:pt>
                <c:pt idx="10">
                  <c:v>2.0541248229092415</c:v>
                </c:pt>
                <c:pt idx="11">
                  <c:v>2.5947785802431671</c:v>
                </c:pt>
                <c:pt idx="12">
                  <c:v>1.8887339162222645</c:v>
                </c:pt>
                <c:pt idx="13">
                  <c:v>2.3462890938211576</c:v>
                </c:pt>
                <c:pt idx="14">
                  <c:v>1.5753525292642945</c:v>
                </c:pt>
                <c:pt idx="15">
                  <c:v>1.2554089876592684</c:v>
                </c:pt>
                <c:pt idx="16">
                  <c:v>0.87610326028800256</c:v>
                </c:pt>
                <c:pt idx="17">
                  <c:v>0.63395723175919461</c:v>
                </c:pt>
                <c:pt idx="18">
                  <c:v>0.19339267646824596</c:v>
                </c:pt>
                <c:pt idx="19">
                  <c:v>-1.0909771304084541</c:v>
                </c:pt>
                <c:pt idx="20">
                  <c:v>0.31645289556865841</c:v>
                </c:pt>
                <c:pt idx="21">
                  <c:v>-9.6417497857379324</c:v>
                </c:pt>
                <c:pt idx="22">
                  <c:v>-0.21203138179841843</c:v>
                </c:pt>
                <c:pt idx="23">
                  <c:v>-1.0104873552582614</c:v>
                </c:pt>
                <c:pt idx="24">
                  <c:v>-2.3504870704578478</c:v>
                </c:pt>
                <c:pt idx="25">
                  <c:v>10.478928618436575</c:v>
                </c:pt>
                <c:pt idx="26">
                  <c:v>3.8550921296852767</c:v>
                </c:pt>
                <c:pt idx="27">
                  <c:v>6.8026282708407022</c:v>
                </c:pt>
                <c:pt idx="28">
                  <c:v>8.1801744302007222</c:v>
                </c:pt>
                <c:pt idx="29">
                  <c:v>5.4162452867547968</c:v>
                </c:pt>
                <c:pt idx="30">
                  <c:v>2.4113409809665289</c:v>
                </c:pt>
                <c:pt idx="31">
                  <c:v>3.2058108012809727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GDP'!$J$7:$J$38</c:f>
              <c:strCache>
                <c:ptCount val="3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'IKP, GDP'!$M$7:$M$38</c:f>
              <c:numCache>
                <c:formatCode>0.0</c:formatCode>
                <c:ptCount val="32"/>
                <c:pt idx="0">
                  <c:v>0.59376165169893569</c:v>
                </c:pt>
                <c:pt idx="1">
                  <c:v>0.54582656152947817</c:v>
                </c:pt>
                <c:pt idx="2">
                  <c:v>0.49803693164932261</c:v>
                </c:pt>
                <c:pt idx="3">
                  <c:v>0.36431215181895565</c:v>
                </c:pt>
                <c:pt idx="4">
                  <c:v>0.32304323360072085</c:v>
                </c:pt>
                <c:pt idx="5">
                  <c:v>0.31119338336777397</c:v>
                </c:pt>
                <c:pt idx="6">
                  <c:v>0.37534640841111749</c:v>
                </c:pt>
                <c:pt idx="7">
                  <c:v>0.53465862660302998</c:v>
                </c:pt>
                <c:pt idx="8">
                  <c:v>0.59286598256366196</c:v>
                </c:pt>
                <c:pt idx="9">
                  <c:v>0.67770396868133786</c:v>
                </c:pt>
                <c:pt idx="10">
                  <c:v>0.65269222745940181</c:v>
                </c:pt>
                <c:pt idx="11">
                  <c:v>0.5380606299690478</c:v>
                </c:pt>
                <c:pt idx="12">
                  <c:v>0.4283764935756762</c:v>
                </c:pt>
                <c:pt idx="13">
                  <c:v>0.33292190133750643</c:v>
                </c:pt>
                <c:pt idx="14">
                  <c:v>0.33357872493294038</c:v>
                </c:pt>
                <c:pt idx="15">
                  <c:v>0.42786232103740157</c:v>
                </c:pt>
                <c:pt idx="16">
                  <c:v>0.5820665369395519</c:v>
                </c:pt>
                <c:pt idx="17">
                  <c:v>0.65903989390731887</c:v>
                </c:pt>
                <c:pt idx="18">
                  <c:v>0.63101670594174819</c:v>
                </c:pt>
                <c:pt idx="19">
                  <c:v>0.58736976054024637</c:v>
                </c:pt>
                <c:pt idx="20">
                  <c:v>0.47118286674231241</c:v>
                </c:pt>
                <c:pt idx="21">
                  <c:v>0.41788312537704936</c:v>
                </c:pt>
                <c:pt idx="22">
                  <c:v>0.56670074554272531</c:v>
                </c:pt>
                <c:pt idx="23">
                  <c:v>0.62564926341380001</c:v>
                </c:pt>
                <c:pt idx="24">
                  <c:v>0.77339939402001723</c:v>
                </c:pt>
                <c:pt idx="25">
                  <c:v>0.91719708841300629</c:v>
                </c:pt>
                <c:pt idx="26">
                  <c:v>0.73232059730380283</c:v>
                </c:pt>
                <c:pt idx="27">
                  <c:v>0.60401819128803569</c:v>
                </c:pt>
                <c:pt idx="28">
                  <c:v>0.49039183333031133</c:v>
                </c:pt>
                <c:pt idx="29">
                  <c:v>0.45670130675676918</c:v>
                </c:pt>
                <c:pt idx="30">
                  <c:v>0.51416182490004436</c:v>
                </c:pt>
                <c:pt idx="31">
                  <c:v>0.61999184436101751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GDP'!$J$7:$J$38</c:f>
              <c:strCache>
                <c:ptCount val="3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'IKP, GDP'!$N$7:$N$38</c:f>
              <c:numCache>
                <c:formatCode>0.0</c:formatCode>
                <c:ptCount val="32"/>
                <c:pt idx="0">
                  <c:v>2.3309773629964229E-2</c:v>
                </c:pt>
                <c:pt idx="1">
                  <c:v>1.1147426624319492</c:v>
                </c:pt>
                <c:pt idx="2">
                  <c:v>-0.66858991294203973</c:v>
                </c:pt>
                <c:pt idx="3">
                  <c:v>-1.6721736783548893</c:v>
                </c:pt>
                <c:pt idx="4">
                  <c:v>-1.3838085635500432</c:v>
                </c:pt>
                <c:pt idx="5">
                  <c:v>-3.3271639982300227</c:v>
                </c:pt>
                <c:pt idx="6">
                  <c:v>-1.3864085531840837</c:v>
                </c:pt>
                <c:pt idx="7">
                  <c:v>-0.37143308949480769</c:v>
                </c:pt>
                <c:pt idx="8">
                  <c:v>0.28992286613182017</c:v>
                </c:pt>
                <c:pt idx="9">
                  <c:v>2.9578433919538507</c:v>
                </c:pt>
                <c:pt idx="10">
                  <c:v>2.6874282518470549</c:v>
                </c:pt>
                <c:pt idx="11">
                  <c:v>2.3831199045133622</c:v>
                </c:pt>
                <c:pt idx="12">
                  <c:v>3.5357800259455079</c:v>
                </c:pt>
                <c:pt idx="13">
                  <c:v>1.9165312161743553</c:v>
                </c:pt>
                <c:pt idx="14">
                  <c:v>1.9466092496478744</c:v>
                </c:pt>
                <c:pt idx="15">
                  <c:v>3.0210149660940302</c:v>
                </c:pt>
                <c:pt idx="16">
                  <c:v>1.4759037644760111</c:v>
                </c:pt>
                <c:pt idx="17">
                  <c:v>2.0169638395333345</c:v>
                </c:pt>
                <c:pt idx="18">
                  <c:v>2.2176682914472594</c:v>
                </c:pt>
                <c:pt idx="19">
                  <c:v>0.73878806863889246</c:v>
                </c:pt>
                <c:pt idx="20">
                  <c:v>1.7136797688785437</c:v>
                </c:pt>
                <c:pt idx="21">
                  <c:v>-1.726597564506436</c:v>
                </c:pt>
                <c:pt idx="22">
                  <c:v>-1.5296549686885901</c:v>
                </c:pt>
                <c:pt idx="23">
                  <c:v>-0.45752685777341623</c:v>
                </c:pt>
                <c:pt idx="24">
                  <c:v>-1.3286234617411763</c:v>
                </c:pt>
                <c:pt idx="25">
                  <c:v>2.1248016350979841</c:v>
                </c:pt>
                <c:pt idx="26">
                  <c:v>1.3434609871497907</c:v>
                </c:pt>
                <c:pt idx="27">
                  <c:v>0.29157064468420624</c:v>
                </c:pt>
                <c:pt idx="28">
                  <c:v>0.53237112654348973</c:v>
                </c:pt>
                <c:pt idx="29">
                  <c:v>0.12934855197894202</c:v>
                </c:pt>
                <c:pt idx="30">
                  <c:v>-1.8096473028316906E-2</c:v>
                </c:pt>
                <c:pt idx="31">
                  <c:v>0.16195854700126838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GDP'!$J$7:$J$38</c:f>
              <c:strCache>
                <c:ptCount val="3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'IKP, GDP'!$O$7:$O$38</c:f>
              <c:numCache>
                <c:formatCode>0.0</c:formatCode>
                <c:ptCount val="32"/>
                <c:pt idx="0">
                  <c:v>2.0796364559418925</c:v>
                </c:pt>
                <c:pt idx="1">
                  <c:v>1.3769823173033853</c:v>
                </c:pt>
                <c:pt idx="2">
                  <c:v>2.7007786099721551</c:v>
                </c:pt>
                <c:pt idx="3">
                  <c:v>1.1695482217710436</c:v>
                </c:pt>
                <c:pt idx="4">
                  <c:v>1.4562358598451781</c:v>
                </c:pt>
                <c:pt idx="5">
                  <c:v>3.5253513813353248</c:v>
                </c:pt>
                <c:pt idx="6">
                  <c:v>2.4220579056994214</c:v>
                </c:pt>
                <c:pt idx="7">
                  <c:v>2.111163462573896</c:v>
                </c:pt>
                <c:pt idx="8">
                  <c:v>4.4797917776166649</c:v>
                </c:pt>
                <c:pt idx="9">
                  <c:v>2.746901785139396</c:v>
                </c:pt>
                <c:pt idx="10">
                  <c:v>2.6492425570689768</c:v>
                </c:pt>
                <c:pt idx="11">
                  <c:v>5.613822803503874</c:v>
                </c:pt>
                <c:pt idx="12">
                  <c:v>1.68231593007762</c:v>
                </c:pt>
                <c:pt idx="13">
                  <c:v>6.4063928413610931</c:v>
                </c:pt>
                <c:pt idx="14">
                  <c:v>2.0355040874240267</c:v>
                </c:pt>
                <c:pt idx="15">
                  <c:v>0.96646637649715539</c:v>
                </c:pt>
                <c:pt idx="16">
                  <c:v>2.650496105847183</c:v>
                </c:pt>
                <c:pt idx="17">
                  <c:v>-1.1889983790570908</c:v>
                </c:pt>
                <c:pt idx="18">
                  <c:v>3.5812908968500889</c:v>
                </c:pt>
                <c:pt idx="19">
                  <c:v>0.32663985940372875</c:v>
                </c:pt>
                <c:pt idx="20">
                  <c:v>2.1455163925994825</c:v>
                </c:pt>
                <c:pt idx="21">
                  <c:v>-6.7855758660743852</c:v>
                </c:pt>
                <c:pt idx="22">
                  <c:v>-0.24341779586599388</c:v>
                </c:pt>
                <c:pt idx="23">
                  <c:v>3.7826463653461802</c:v>
                </c:pt>
                <c:pt idx="24">
                  <c:v>-0.58276861239192523</c:v>
                </c:pt>
                <c:pt idx="25">
                  <c:v>9.4347345325045264</c:v>
                </c:pt>
                <c:pt idx="26">
                  <c:v>3.5897490085956205</c:v>
                </c:pt>
                <c:pt idx="27">
                  <c:v>3.2020470601965076</c:v>
                </c:pt>
                <c:pt idx="28">
                  <c:v>7.7370854562927232</c:v>
                </c:pt>
                <c:pt idx="29">
                  <c:v>6.9659439868110757</c:v>
                </c:pt>
                <c:pt idx="30">
                  <c:v>6.8682578168544204</c:v>
                </c:pt>
                <c:pt idx="31">
                  <c:v>2.2906872990913798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GDP'!$J$7:$J$38</c:f>
              <c:strCache>
                <c:ptCount val="3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'IKP, GDP'!$P$7:$P$38</c:f>
              <c:numCache>
                <c:formatCode>0.0</c:formatCode>
                <c:ptCount val="32"/>
                <c:pt idx="0">
                  <c:v>1.1357351411244424E-2</c:v>
                </c:pt>
                <c:pt idx="1">
                  <c:v>-0.74246824300277015</c:v>
                </c:pt>
                <c:pt idx="2">
                  <c:v>-3.0803090866567087</c:v>
                </c:pt>
                <c:pt idx="3">
                  <c:v>-0.42177516482084187</c:v>
                </c:pt>
                <c:pt idx="4">
                  <c:v>-2.2148989994834873</c:v>
                </c:pt>
                <c:pt idx="5">
                  <c:v>-3.3090316496485492</c:v>
                </c:pt>
                <c:pt idx="6">
                  <c:v>-0.19187062640714544</c:v>
                </c:pt>
                <c:pt idx="7">
                  <c:v>-3.3242065007581618</c:v>
                </c:pt>
                <c:pt idx="8">
                  <c:v>-4.3511929883729161</c:v>
                </c:pt>
                <c:pt idx="9">
                  <c:v>-4.3569292155566952</c:v>
                </c:pt>
                <c:pt idx="10">
                  <c:v>-7.4937706285938068</c:v>
                </c:pt>
                <c:pt idx="11">
                  <c:v>-4.9087364204648907</c:v>
                </c:pt>
                <c:pt idx="12">
                  <c:v>-4.6747694342549533</c:v>
                </c:pt>
                <c:pt idx="13">
                  <c:v>-3.6759239122969189</c:v>
                </c:pt>
                <c:pt idx="14">
                  <c:v>-4.1232712007957151</c:v>
                </c:pt>
                <c:pt idx="15">
                  <c:v>-4.4159392956300314</c:v>
                </c:pt>
                <c:pt idx="16">
                  <c:v>-2.4957955404883077</c:v>
                </c:pt>
                <c:pt idx="17">
                  <c:v>-2.890891904715585</c:v>
                </c:pt>
                <c:pt idx="18">
                  <c:v>-1.9313701375964942</c:v>
                </c:pt>
                <c:pt idx="19">
                  <c:v>-1.3584580736279708</c:v>
                </c:pt>
                <c:pt idx="20">
                  <c:v>-4.0212092499071117</c:v>
                </c:pt>
                <c:pt idx="21">
                  <c:v>9.3000839745815398</c:v>
                </c:pt>
                <c:pt idx="22">
                  <c:v>-0.55233453763311824</c:v>
                </c:pt>
                <c:pt idx="23">
                  <c:v>-4.1004280289260775</c:v>
                </c:pt>
                <c:pt idx="24">
                  <c:v>-1.7112427529465224</c:v>
                </c:pt>
                <c:pt idx="25">
                  <c:v>-20.838791731132673</c:v>
                </c:pt>
                <c:pt idx="26">
                  <c:v>-11.293769323781568</c:v>
                </c:pt>
                <c:pt idx="27">
                  <c:v>-8.2802489955962564</c:v>
                </c:pt>
                <c:pt idx="28">
                  <c:v>-12.925488205109609</c:v>
                </c:pt>
                <c:pt idx="29">
                  <c:v>-8.1255105350300649</c:v>
                </c:pt>
                <c:pt idx="30">
                  <c:v>-7.0266441060222897</c:v>
                </c:pt>
                <c:pt idx="31">
                  <c:v>-7.8759627813459669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GDP'!$I$7:$J$38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</c:lvl>
              </c:multiLvlStrCache>
            </c:multiLvlStrRef>
          </c:cat>
          <c:val>
            <c:numRef>
              <c:f>'IKP, GDP'!$K$7:$K$38</c:f>
              <c:numCache>
                <c:formatCode>0.0</c:formatCode>
                <c:ptCount val="32"/>
                <c:pt idx="0">
                  <c:v>3.0300495455954257</c:v>
                </c:pt>
                <c:pt idx="1">
                  <c:v>4.0167848264681671</c:v>
                </c:pt>
                <c:pt idx="2">
                  <c:v>4.2997906857428658</c:v>
                </c:pt>
                <c:pt idx="3">
                  <c:v>3.612580680666988</c:v>
                </c:pt>
                <c:pt idx="4">
                  <c:v>3.9276750161307161</c:v>
                </c:pt>
                <c:pt idx="5">
                  <c:v>1.5319476532919429</c:v>
                </c:pt>
                <c:pt idx="6">
                  <c:v>0.9162326908801921</c:v>
                </c:pt>
                <c:pt idx="7">
                  <c:v>2.3036547968258381</c:v>
                </c:pt>
                <c:pt idx="8">
                  <c:v>1.9695351548346007</c:v>
                </c:pt>
                <c:pt idx="9">
                  <c:v>3.7729717331840051</c:v>
                </c:pt>
                <c:pt idx="10">
                  <c:v>3.9798708437262853</c:v>
                </c:pt>
                <c:pt idx="11">
                  <c:v>3.4849556705306428</c:v>
                </c:pt>
                <c:pt idx="12">
                  <c:v>3.1732249587000494</c:v>
                </c:pt>
                <c:pt idx="13">
                  <c:v>3.9317505471911707</c:v>
                </c:pt>
                <c:pt idx="14">
                  <c:v>4.7082416961098161</c:v>
                </c:pt>
                <c:pt idx="15">
                  <c:v>4.9688843369707136</c:v>
                </c:pt>
                <c:pt idx="16">
                  <c:v>4.0290064314684848</c:v>
                </c:pt>
                <c:pt idx="17">
                  <c:v>2.9953213187035033</c:v>
                </c:pt>
                <c:pt idx="18">
                  <c:v>1.8674250739291409</c:v>
                </c:pt>
                <c:pt idx="19">
                  <c:v>1.2628668096510198</c:v>
                </c:pt>
                <c:pt idx="20">
                  <c:v>0.44508261187672371</c:v>
                </c:pt>
                <c:pt idx="21">
                  <c:v>-7.1049647664341631</c:v>
                </c:pt>
                <c:pt idx="22">
                  <c:v>-1.7181321160328</c:v>
                </c:pt>
                <c:pt idx="23">
                  <c:v>-0.27479198426393348</c:v>
                </c:pt>
                <c:pt idx="24">
                  <c:v>-0.42545994117570984</c:v>
                </c:pt>
                <c:pt idx="25">
                  <c:v>9.3537743346238997</c:v>
                </c:pt>
                <c:pt idx="26">
                  <c:v>4.4555043214385304</c:v>
                </c:pt>
                <c:pt idx="27">
                  <c:v>2.3571448639435388</c:v>
                </c:pt>
                <c:pt idx="28">
                  <c:v>4.9927072945186834</c:v>
                </c:pt>
                <c:pt idx="29">
                  <c:v>2.3810324748183342</c:v>
                </c:pt>
                <c:pt idx="30">
                  <c:v>0.30234317010586764</c:v>
                </c:pt>
                <c:pt idx="31">
                  <c:v>0.46177751546354617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6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5724</c:v>
                </c:pt>
                <c:pt idx="35">
                  <c:v>5536.4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6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-7219.3</c:v>
                </c:pt>
                <c:pt idx="35">
                  <c:v>-7018.4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6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-1495.3000000000002</c:v>
                </c:pt>
                <c:pt idx="35">
                  <c:v>-1482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6"/>
                <c:pt idx="0">
                  <c:v>-11.648718669215409</c:v>
                </c:pt>
                <c:pt idx="1">
                  <c:v>-10.670371945242325</c:v>
                </c:pt>
                <c:pt idx="2">
                  <c:v>-11.073055499910245</c:v>
                </c:pt>
                <c:pt idx="3">
                  <c:v>-9.4794577845498029</c:v>
                </c:pt>
                <c:pt idx="4">
                  <c:v>-10.479717471494107</c:v>
                </c:pt>
                <c:pt idx="5">
                  <c:v>-9.4842700782322353</c:v>
                </c:pt>
                <c:pt idx="6">
                  <c:v>-9.7974602552640615</c:v>
                </c:pt>
                <c:pt idx="7">
                  <c:v>-6.4088527537186843</c:v>
                </c:pt>
                <c:pt idx="8">
                  <c:v>-7.7196565866740965</c:v>
                </c:pt>
                <c:pt idx="9">
                  <c:v>-7.8669738126826978</c:v>
                </c:pt>
                <c:pt idx="10">
                  <c:v>-7.1742154104945559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-11.600130973325212</c:v>
                </c:pt>
                <c:pt idx="15">
                  <c:v>-6.9715251313086064</c:v>
                </c:pt>
                <c:pt idx="16">
                  <c:v>-8.0547590293848721</c:v>
                </c:pt>
                <c:pt idx="17">
                  <c:v>-9.0710263686718609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-11.515627210078893</c:v>
                </c:pt>
                <c:pt idx="22">
                  <c:v>-9.7292422178085083</c:v>
                </c:pt>
                <c:pt idx="23">
                  <c:v>-8.2423217845505583</c:v>
                </c:pt>
                <c:pt idx="24">
                  <c:v>-6.5114137418193652</c:v>
                </c:pt>
                <c:pt idx="25">
                  <c:v>-5.3938458680566876</c:v>
                </c:pt>
                <c:pt idx="26">
                  <c:v>-7.374164665883197</c:v>
                </c:pt>
                <c:pt idx="27">
                  <c:v>-5.1999534837848369</c:v>
                </c:pt>
                <c:pt idx="28">
                  <c:v>-5.4277543312279661</c:v>
                </c:pt>
                <c:pt idx="29">
                  <c:v>-12.956051120706293</c:v>
                </c:pt>
                <c:pt idx="30">
                  <c:v>-12.566496928730885</c:v>
                </c:pt>
                <c:pt idx="31">
                  <c:v>-5.1840050668769191</c:v>
                </c:pt>
                <c:pt idx="32">
                  <c:v>-9.6302134645388051</c:v>
                </c:pt>
                <c:pt idx="33">
                  <c:v>-14.426508834780696</c:v>
                </c:pt>
                <c:pt idx="34">
                  <c:v>-14.347434943838424</c:v>
                </c:pt>
                <c:pt idx="35">
                  <c:v>-13.852463598025061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'Exp-Imp'!$D$2:$AM$3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6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5724</c:v>
                </c:pt>
                <c:pt idx="35">
                  <c:v>5536.4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'Exp-Imp'!$D$2:$AM$3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6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-7219.3</c:v>
                </c:pt>
                <c:pt idx="35">
                  <c:v>-7018.4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6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-1495.3000000000002</c:v>
                </c:pt>
                <c:pt idx="35">
                  <c:v>-1482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'Exp-Imp'!$D$2:$AM$3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'Exp-Imp'!$D$9:$AM$9</c:f>
              <c:numCache>
                <c:formatCode>0.0</c:formatCode>
                <c:ptCount val="36"/>
                <c:pt idx="0">
                  <c:v>-11.648718669215409</c:v>
                </c:pt>
                <c:pt idx="1">
                  <c:v>-10.670371945242325</c:v>
                </c:pt>
                <c:pt idx="2">
                  <c:v>-11.073055499910245</c:v>
                </c:pt>
                <c:pt idx="3">
                  <c:v>-9.4794577845498029</c:v>
                </c:pt>
                <c:pt idx="4">
                  <c:v>-10.479717471494107</c:v>
                </c:pt>
                <c:pt idx="5">
                  <c:v>-9.4842700782322353</c:v>
                </c:pt>
                <c:pt idx="6">
                  <c:v>-9.7974602552640615</c:v>
                </c:pt>
                <c:pt idx="7">
                  <c:v>-6.4088527537186843</c:v>
                </c:pt>
                <c:pt idx="8">
                  <c:v>-7.7196565866740965</c:v>
                </c:pt>
                <c:pt idx="9">
                  <c:v>-7.8669738126826978</c:v>
                </c:pt>
                <c:pt idx="10">
                  <c:v>-7.1742154104945559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-11.600130973325212</c:v>
                </c:pt>
                <c:pt idx="15">
                  <c:v>-6.9715251313086064</c:v>
                </c:pt>
                <c:pt idx="16">
                  <c:v>-8.0547590293848721</c:v>
                </c:pt>
                <c:pt idx="17">
                  <c:v>-9.0710263686718609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-11.515627210078893</c:v>
                </c:pt>
                <c:pt idx="22">
                  <c:v>-9.7292422178085083</c:v>
                </c:pt>
                <c:pt idx="23">
                  <c:v>-8.2423217845505583</c:v>
                </c:pt>
                <c:pt idx="24">
                  <c:v>-6.5114137418193652</c:v>
                </c:pt>
                <c:pt idx="25">
                  <c:v>-5.3938458680566876</c:v>
                </c:pt>
                <c:pt idx="26">
                  <c:v>-7.374164665883197</c:v>
                </c:pt>
                <c:pt idx="27">
                  <c:v>-5.1999534837848369</c:v>
                </c:pt>
                <c:pt idx="28">
                  <c:v>-5.4277543312279661</c:v>
                </c:pt>
                <c:pt idx="29">
                  <c:v>-12.956051120706293</c:v>
                </c:pt>
                <c:pt idx="30">
                  <c:v>-12.566496928730885</c:v>
                </c:pt>
                <c:pt idx="31">
                  <c:v>-5.1840050668769191</c:v>
                </c:pt>
                <c:pt idx="32">
                  <c:v>-9.6302134645388051</c:v>
                </c:pt>
                <c:pt idx="33">
                  <c:v>-14.426508834780696</c:v>
                </c:pt>
                <c:pt idx="34">
                  <c:v>-14.347434943838424</c:v>
                </c:pt>
                <c:pt idx="35">
                  <c:v>-13.852463598025061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546389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651442</xdr:colOff>
      <xdr:row>10</xdr:row>
      <xdr:rowOff>144539</xdr:rowOff>
    </xdr:from>
    <xdr:to>
      <xdr:col>11</xdr:col>
      <xdr:colOff>312963</xdr:colOff>
      <xdr:row>34</xdr:row>
      <xdr:rowOff>43655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S__ISI/ISI040c?s=isi040c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PC__PCI/PCI030c?s=pci030c&amp;" TargetMode="External"/><Relationship Id="rId1" Type="http://schemas.openxmlformats.org/officeDocument/2006/relationships/hyperlink" Target="https://www.fdp.gov.lv/lv/publikacijas-un-parskati/zinojumi/2022/12-08" TargetMode="External"/><Relationship Id="rId6" Type="http://schemas.openxmlformats.org/officeDocument/2006/relationships/hyperlink" Target="https://data.stat.gov.lv/pxweb/lv/OSP_PUB/START__VEK__IK__IKP/IKP020?s=ikp020&amp;" TargetMode="External"/><Relationship Id="rId5" Type="http://schemas.openxmlformats.org/officeDocument/2006/relationships/hyperlink" Target="https://data.stat.gov.lv/pxweb/lv/OSP_PUB/START__VEK__IS__ISP/ISP010c" TargetMode="External"/><Relationship Id="rId4" Type="http://schemas.openxmlformats.org/officeDocument/2006/relationships/hyperlink" Target="https://data.stat.gov.lv/pxweb/lv/OSP_PUB/START__VEK__IK__IKP/IKP100?s=ikp100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1"/>
  <sheetViews>
    <sheetView showGridLines="0" tabSelected="1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45" customWidth="1"/>
    <col min="2" max="5" width="9.85546875" style="58" customWidth="1"/>
    <col min="6" max="6" width="10" style="58" customWidth="1"/>
    <col min="7" max="7" width="10.85546875" style="58" customWidth="1"/>
    <col min="8" max="8" width="10.7109375" style="58" customWidth="1"/>
    <col min="9" max="9" width="11.85546875" style="58" customWidth="1"/>
    <col min="10" max="10" width="11.28515625" style="58" customWidth="1"/>
    <col min="11" max="11" width="10.7109375" style="58" customWidth="1"/>
    <col min="12" max="12" width="11.28515625" style="58" customWidth="1"/>
    <col min="13" max="13" width="11" style="58" customWidth="1"/>
    <col min="14" max="14" width="12.5703125" style="58" customWidth="1"/>
    <col min="15" max="19" width="9.140625" style="58" customWidth="1"/>
    <col min="20" max="20" width="9.85546875" style="58" customWidth="1"/>
    <col min="21" max="21" width="9.140625" style="58" customWidth="1"/>
    <col min="22" max="25" width="9.7109375" style="58" customWidth="1"/>
    <col min="26" max="26" width="10.85546875" style="58" customWidth="1"/>
    <col min="27" max="27" width="11.85546875" style="58" customWidth="1"/>
    <col min="28" max="28" width="9.7109375" style="58" customWidth="1"/>
    <col min="29" max="29" width="11" style="58" customWidth="1"/>
    <col min="30" max="30" width="8.28515625" style="58" customWidth="1"/>
    <col min="31" max="31" width="9.42578125" style="58" customWidth="1"/>
    <col min="32" max="32" width="10.28515625" style="58" customWidth="1"/>
    <col min="33" max="33" width="9.42578125" style="58" customWidth="1"/>
    <col min="34" max="36" width="8.140625" style="58" customWidth="1"/>
    <col min="37" max="40" width="9.140625" style="2" customWidth="1"/>
    <col min="41" max="41" width="14.42578125" style="5" hidden="1" customWidth="1"/>
    <col min="42" max="43" width="13.28515625" style="5" hidden="1" customWidth="1"/>
    <col min="44" max="16384" width="9.140625" style="5" hidden="1"/>
  </cols>
  <sheetData>
    <row r="1" spans="1:42" ht="14.45" customHeight="1" x14ac:dyDescent="0.2">
      <c r="A1" s="150" t="s">
        <v>0</v>
      </c>
      <c r="B1" s="152" t="s">
        <v>1</v>
      </c>
      <c r="C1" s="153"/>
      <c r="D1" s="153"/>
      <c r="E1" s="153"/>
      <c r="F1" s="148">
        <v>2016</v>
      </c>
      <c r="G1" s="152" t="s">
        <v>2</v>
      </c>
      <c r="H1" s="153"/>
      <c r="I1" s="153"/>
      <c r="J1" s="153"/>
      <c r="K1" s="148">
        <v>2017</v>
      </c>
      <c r="L1" s="145" t="s">
        <v>3</v>
      </c>
      <c r="M1" s="146"/>
      <c r="N1" s="146"/>
      <c r="O1" s="147"/>
      <c r="P1" s="148">
        <v>2018</v>
      </c>
      <c r="Q1" s="154" t="s">
        <v>102</v>
      </c>
      <c r="R1" s="155"/>
      <c r="S1" s="155"/>
      <c r="T1" s="62"/>
      <c r="U1" s="148">
        <v>2019</v>
      </c>
      <c r="V1" s="154" t="s">
        <v>103</v>
      </c>
      <c r="W1" s="155"/>
      <c r="X1" s="155"/>
      <c r="Y1" s="62"/>
      <c r="Z1" s="148">
        <v>2020</v>
      </c>
      <c r="AA1" s="154" t="s">
        <v>110</v>
      </c>
      <c r="AB1" s="155"/>
      <c r="AC1" s="155"/>
      <c r="AD1" s="156"/>
      <c r="AE1" s="157">
        <v>2021</v>
      </c>
      <c r="AF1" s="154">
        <v>2022</v>
      </c>
      <c r="AG1" s="155"/>
      <c r="AH1" s="155"/>
      <c r="AI1" s="156"/>
      <c r="AJ1" s="157">
        <v>2022</v>
      </c>
      <c r="AK1" s="143" t="s">
        <v>127</v>
      </c>
      <c r="AL1" s="144"/>
      <c r="AM1" s="144"/>
      <c r="AN1" s="144"/>
    </row>
    <row r="2" spans="1:42" ht="18.75" customHeight="1" x14ac:dyDescent="0.2">
      <c r="A2" s="151"/>
      <c r="B2" s="1" t="s">
        <v>4</v>
      </c>
      <c r="C2" s="1" t="s">
        <v>5</v>
      </c>
      <c r="D2" s="1" t="s">
        <v>6</v>
      </c>
      <c r="E2" s="1" t="s">
        <v>7</v>
      </c>
      <c r="F2" s="149"/>
      <c r="G2" s="8" t="s">
        <v>4</v>
      </c>
      <c r="H2" s="8" t="s">
        <v>5</v>
      </c>
      <c r="I2" s="8" t="s">
        <v>6</v>
      </c>
      <c r="J2" s="8" t="s">
        <v>7</v>
      </c>
      <c r="K2" s="149"/>
      <c r="L2" s="8" t="s">
        <v>4</v>
      </c>
      <c r="M2" s="8" t="s">
        <v>5</v>
      </c>
      <c r="N2" s="8" t="s">
        <v>6</v>
      </c>
      <c r="O2" s="8" t="s">
        <v>7</v>
      </c>
      <c r="P2" s="149"/>
      <c r="Q2" s="8" t="s">
        <v>4</v>
      </c>
      <c r="R2" s="8" t="s">
        <v>5</v>
      </c>
      <c r="S2" s="8" t="s">
        <v>6</v>
      </c>
      <c r="T2" s="8" t="s">
        <v>7</v>
      </c>
      <c r="U2" s="149"/>
      <c r="V2" s="8" t="s">
        <v>4</v>
      </c>
      <c r="W2" s="8" t="s">
        <v>5</v>
      </c>
      <c r="X2" s="8" t="s">
        <v>6</v>
      </c>
      <c r="Y2" s="8" t="s">
        <v>7</v>
      </c>
      <c r="Z2" s="149"/>
      <c r="AA2" s="8" t="s">
        <v>4</v>
      </c>
      <c r="AB2" s="8" t="s">
        <v>5</v>
      </c>
      <c r="AC2" s="8" t="s">
        <v>6</v>
      </c>
      <c r="AD2" s="8" t="s">
        <v>7</v>
      </c>
      <c r="AE2" s="149"/>
      <c r="AF2" s="8" t="s">
        <v>4</v>
      </c>
      <c r="AG2" s="8" t="s">
        <v>5</v>
      </c>
      <c r="AH2" s="8" t="s">
        <v>6</v>
      </c>
      <c r="AI2" s="8" t="s">
        <v>7</v>
      </c>
      <c r="AJ2" s="149"/>
      <c r="AK2" s="38">
        <v>2022</v>
      </c>
      <c r="AL2" s="38">
        <v>2023</v>
      </c>
      <c r="AM2" s="38">
        <v>2024</v>
      </c>
      <c r="AN2" s="38">
        <v>2025</v>
      </c>
    </row>
    <row r="3" spans="1:42" x14ac:dyDescent="0.2">
      <c r="A3" s="11" t="s">
        <v>8</v>
      </c>
      <c r="B3" s="9">
        <f t="shared" ref="B3:E4" si="0">F10/B10-1</f>
        <v>3.9276750161307161E-2</v>
      </c>
      <c r="C3" s="9">
        <f t="shared" si="0"/>
        <v>1.5319476532919429E-2</v>
      </c>
      <c r="D3" s="9">
        <f t="shared" si="0"/>
        <v>9.162326908801921E-3</v>
      </c>
      <c r="E3" s="9">
        <f t="shared" si="0"/>
        <v>2.3036547968258381E-2</v>
      </c>
      <c r="F3" s="10">
        <f>H14/G14-1</f>
        <v>2.3686147466442264E-2</v>
      </c>
      <c r="G3" s="44">
        <f t="shared" ref="G3:J4" si="1">J10/F10-1</f>
        <v>1.9695351548346007E-2</v>
      </c>
      <c r="H3" s="9">
        <f t="shared" si="1"/>
        <v>3.7729717331840051E-2</v>
      </c>
      <c r="I3" s="9">
        <f t="shared" si="1"/>
        <v>3.9798708437262853E-2</v>
      </c>
      <c r="J3" s="9">
        <f t="shared" si="1"/>
        <v>3.4849556705306428E-2</v>
      </c>
      <c r="K3" s="10">
        <f>I14/H14-1</f>
        <v>3.3124759358745814E-2</v>
      </c>
      <c r="L3" s="9">
        <f t="shared" ref="L3:N4" si="2">N10/J10-1</f>
        <v>3.1732249587000494E-2</v>
      </c>
      <c r="M3" s="9">
        <f t="shared" si="2"/>
        <v>3.9317505471911707E-2</v>
      </c>
      <c r="N3" s="9">
        <f t="shared" si="2"/>
        <v>4.7082416961098161E-2</v>
      </c>
      <c r="O3" s="11">
        <f>Q10/M10-1</f>
        <v>4.9688843369707136E-2</v>
      </c>
      <c r="P3" s="10">
        <f>J14/I14-1</f>
        <v>3.9918545047074705E-2</v>
      </c>
      <c r="Q3" s="44">
        <f t="shared" ref="Q3:T4" si="3">R10/N10-1</f>
        <v>4.0290064314684848E-2</v>
      </c>
      <c r="R3" s="9">
        <f t="shared" si="3"/>
        <v>2.9953213187035033E-2</v>
      </c>
      <c r="S3" s="9">
        <f t="shared" si="3"/>
        <v>1.8674250739291409E-2</v>
      </c>
      <c r="T3" s="9">
        <f t="shared" si="3"/>
        <v>1.2628668096510198E-2</v>
      </c>
      <c r="U3" s="10">
        <f>K14/J14-1</f>
        <v>2.5697038877106282E-2</v>
      </c>
      <c r="V3" s="44">
        <f t="shared" ref="V3:Y4" si="4">V10/R10-1</f>
        <v>4.4508261187672371E-3</v>
      </c>
      <c r="W3" s="44">
        <f t="shared" si="4"/>
        <v>-7.1049647664341631E-2</v>
      </c>
      <c r="X3" s="44">
        <f t="shared" si="4"/>
        <v>-1.7181321160328E-2</v>
      </c>
      <c r="Y3" s="44">
        <f t="shared" si="4"/>
        <v>-2.7479198426393348E-3</v>
      </c>
      <c r="Z3" s="10">
        <f>L14/K14-1</f>
        <v>-2.2029853382514175E-2</v>
      </c>
      <c r="AA3" s="44">
        <f t="shared" ref="AA3:AD4" si="5">Z10/V10-1</f>
        <v>-4.2545994117570984E-3</v>
      </c>
      <c r="AB3" s="44">
        <f t="shared" si="5"/>
        <v>9.3537743346238988E-2</v>
      </c>
      <c r="AC3" s="44">
        <f t="shared" si="5"/>
        <v>4.4555043214385304E-2</v>
      </c>
      <c r="AD3" s="44">
        <f t="shared" si="5"/>
        <v>2.3571448639435388E-2</v>
      </c>
      <c r="AE3" s="10">
        <f>M14/L14-1</f>
        <v>4.0640161035516709E-2</v>
      </c>
      <c r="AF3" s="44">
        <f t="shared" ref="AF3:AI4" si="6">AD10/Z10-1</f>
        <v>4.9927072945186834E-2</v>
      </c>
      <c r="AG3" s="44">
        <f t="shared" si="6"/>
        <v>2.3810324748183342E-2</v>
      </c>
      <c r="AH3" s="44">
        <f t="shared" si="6"/>
        <v>3.0234317010586764E-3</v>
      </c>
      <c r="AI3" s="44">
        <f t="shared" si="6"/>
        <v>4.6177751546354617E-3</v>
      </c>
      <c r="AJ3" s="10">
        <f>N14/M14-1</f>
        <v>1.9761859607766663E-2</v>
      </c>
      <c r="AK3" s="123">
        <v>1.6E-2</v>
      </c>
      <c r="AL3" s="123">
        <v>-6.0000000000000001E-3</v>
      </c>
      <c r="AM3" s="123">
        <v>0.03</v>
      </c>
      <c r="AN3" s="123">
        <v>0.03</v>
      </c>
    </row>
    <row r="4" spans="1:42" x14ac:dyDescent="0.2">
      <c r="A4" s="14" t="s">
        <v>9</v>
      </c>
      <c r="B4" s="12">
        <f t="shared" si="0"/>
        <v>3.8027504842652382E-2</v>
      </c>
      <c r="C4" s="12">
        <f t="shared" si="0"/>
        <v>1.9435377467497572E-2</v>
      </c>
      <c r="D4" s="12">
        <f t="shared" si="0"/>
        <v>2.002139069874076E-2</v>
      </c>
      <c r="E4" s="12">
        <f t="shared" si="0"/>
        <v>4.528132386942918E-2</v>
      </c>
      <c r="F4" s="13">
        <f>H15/G15-1</f>
        <v>3.2524576831487906E-2</v>
      </c>
      <c r="G4" s="12">
        <f t="shared" si="1"/>
        <v>4.5239042474736424E-2</v>
      </c>
      <c r="H4" s="12">
        <f t="shared" si="1"/>
        <v>6.5144282500712691E-2</v>
      </c>
      <c r="I4" s="12">
        <f t="shared" si="1"/>
        <v>7.4447091589933345E-2</v>
      </c>
      <c r="J4" s="12">
        <f t="shared" si="1"/>
        <v>6.4571237252646352E-2</v>
      </c>
      <c r="K4" s="13">
        <f>I15/H15-1</f>
        <v>6.3580008674360089E-2</v>
      </c>
      <c r="L4" s="12">
        <f t="shared" si="2"/>
        <v>7.3223448174440486E-2</v>
      </c>
      <c r="M4" s="12">
        <f t="shared" si="2"/>
        <v>8.0440830103021499E-2</v>
      </c>
      <c r="N4" s="12">
        <f t="shared" si="2"/>
        <v>8.5420292760972405E-2</v>
      </c>
      <c r="O4" s="14">
        <f>Q11/M11-1</f>
        <v>9.0410386463539716E-2</v>
      </c>
      <c r="P4" s="13">
        <f>J15/I15-1</f>
        <v>8.0384234866079929E-2</v>
      </c>
      <c r="Q4" s="46">
        <f t="shared" si="3"/>
        <v>8.0457030148376685E-2</v>
      </c>
      <c r="R4" s="12">
        <f t="shared" si="3"/>
        <v>6.0640148600974442E-2</v>
      </c>
      <c r="S4" s="12">
        <f t="shared" si="3"/>
        <v>4.0485592195760312E-2</v>
      </c>
      <c r="T4" s="12">
        <f t="shared" si="3"/>
        <v>3.0921124905706421E-2</v>
      </c>
      <c r="U4" s="13">
        <f>K15/J15-1</f>
        <v>5.2312280532776256E-2</v>
      </c>
      <c r="V4" s="46">
        <f t="shared" si="4"/>
        <v>3.0865561044970846E-2</v>
      </c>
      <c r="W4" s="46">
        <f t="shared" si="4"/>
        <v>-6.5934949202140047E-2</v>
      </c>
      <c r="X4" s="46">
        <f t="shared" si="4"/>
        <v>-1.961502018048833E-2</v>
      </c>
      <c r="Y4" s="46">
        <f t="shared" si="4"/>
        <v>5.1050142624717854E-3</v>
      </c>
      <c r="Z4" s="13">
        <f>L15/K15-1</f>
        <v>-1.2536407654249349E-2</v>
      </c>
      <c r="AA4" s="46">
        <f t="shared" si="5"/>
        <v>1.8941116338606401E-2</v>
      </c>
      <c r="AB4" s="46">
        <f t="shared" si="5"/>
        <v>0.14947103013749996</v>
      </c>
      <c r="AC4" s="46">
        <f t="shared" si="5"/>
        <v>0.1294928282543828</v>
      </c>
      <c r="AD4" s="46">
        <f t="shared" si="5"/>
        <v>0.12869955082034745</v>
      </c>
      <c r="AE4" s="13">
        <f>M15/L15-1</f>
        <v>0.10871885877240883</v>
      </c>
      <c r="AF4" s="46">
        <f t="shared" si="6"/>
        <v>0.17612731869578147</v>
      </c>
      <c r="AG4" s="46">
        <f t="shared" si="6"/>
        <v>0.15662921479614655</v>
      </c>
      <c r="AH4" s="46">
        <f t="shared" si="6"/>
        <v>0.157106864385401</v>
      </c>
      <c r="AI4" s="46">
        <f t="shared" si="6"/>
        <v>0.16184737396585702</v>
      </c>
      <c r="AJ4" s="13">
        <f>N15/M15-1</f>
        <v>0.1635471851067325</v>
      </c>
      <c r="AK4" s="46">
        <v>0.17</v>
      </c>
      <c r="AL4" s="46">
        <v>8.1000000000000003E-2</v>
      </c>
      <c r="AM4" s="46">
        <v>5.3999999999999999E-2</v>
      </c>
      <c r="AN4" s="46">
        <v>5.7000000000000002E-2</v>
      </c>
    </row>
    <row r="5" spans="1:42" x14ac:dyDescent="0.2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f>AG18/AC18-1</f>
        <v>0.21472579327363972</v>
      </c>
      <c r="AJ5" s="15">
        <f>N21</f>
        <v>0.17310465661901153</v>
      </c>
      <c r="AK5" s="46">
        <v>0.17299999999999999</v>
      </c>
      <c r="AL5" s="46">
        <v>8.5000000000000006E-2</v>
      </c>
      <c r="AM5" s="46">
        <v>0.01</v>
      </c>
      <c r="AN5" s="46">
        <v>0.02</v>
      </c>
    </row>
    <row r="6" spans="1:42" x14ac:dyDescent="0.2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8">
        <f>R25-1</f>
        <v>4.0000000000000036E-2</v>
      </c>
      <c r="R6" s="16">
        <f>S25-1</f>
        <v>2.8999999999999915E-2</v>
      </c>
      <c r="S6" s="16">
        <f>T25-1</f>
        <v>2.200000000000002E-2</v>
      </c>
      <c r="T6" s="16">
        <f>U25-1</f>
        <v>1.4999999999999902E-2</v>
      </c>
      <c r="U6" s="19">
        <f>K28-1</f>
        <v>2.6000000000000023E-2</v>
      </c>
      <c r="V6" s="48">
        <f>V25-1</f>
        <v>2.4999999999999911E-2</v>
      </c>
      <c r="W6" s="48">
        <f>W25-1</f>
        <v>4.0000000000000036E-3</v>
      </c>
      <c r="X6" s="48">
        <f>X25-1</f>
        <v>2.9999999999998916E-3</v>
      </c>
      <c r="Y6" s="48">
        <f>Y25-1</f>
        <v>8.999999999999897E-3</v>
      </c>
      <c r="Z6" s="19">
        <f>L28-1</f>
        <v>1.0000000000000009E-2</v>
      </c>
      <c r="AA6" s="48">
        <f>Z25-1</f>
        <v>2.0999999999999908E-2</v>
      </c>
      <c r="AB6" s="48">
        <f>AA25-1</f>
        <v>5.0999999999999934E-2</v>
      </c>
      <c r="AC6" s="48">
        <f>AB25-1</f>
        <v>7.8999999999999959E-2</v>
      </c>
      <c r="AD6" s="48">
        <f>AC25-1</f>
        <v>0.10299999999999998</v>
      </c>
      <c r="AE6" s="19">
        <f>M28-1</f>
        <v>6.4999999999999947E-2</v>
      </c>
      <c r="AF6" s="48">
        <f>AD25-1</f>
        <v>0.1160000000000001</v>
      </c>
      <c r="AG6" s="48">
        <f>AE25-1</f>
        <v>0.13700000000000001</v>
      </c>
      <c r="AH6" s="48">
        <f>AF25-1</f>
        <v>0.15100000000000002</v>
      </c>
      <c r="AI6" s="48">
        <f>AG25-1</f>
        <v>0.15599999999999992</v>
      </c>
      <c r="AJ6" s="19">
        <f>N28-1</f>
        <v>0.14100000000000001</v>
      </c>
      <c r="AK6" s="48">
        <v>0.152</v>
      </c>
      <c r="AL6" s="48">
        <v>8.6999999999999994E-2</v>
      </c>
      <c r="AM6" s="48">
        <v>2.3E-2</v>
      </c>
      <c r="AN6" s="48">
        <v>2.5999999999999999E-2</v>
      </c>
    </row>
    <row r="7" spans="1:42" x14ac:dyDescent="0.2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6"/>
      <c r="R7" s="66"/>
      <c r="S7" s="66"/>
      <c r="T7" s="66"/>
      <c r="U7" s="51"/>
      <c r="V7" s="2"/>
      <c r="W7" s="2"/>
      <c r="X7" s="2"/>
      <c r="Y7" s="2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140"/>
      <c r="AL7" s="66"/>
      <c r="AM7" s="51"/>
      <c r="AN7" s="51"/>
    </row>
    <row r="8" spans="1:42" x14ac:dyDescent="0.2">
      <c r="A8" s="65" t="s">
        <v>12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3"/>
      <c r="Z8" s="51"/>
      <c r="AA8" s="51"/>
      <c r="AB8" s="51"/>
      <c r="AC8" s="51"/>
      <c r="AD8" s="51"/>
      <c r="AE8" s="66"/>
      <c r="AF8" s="66"/>
      <c r="AG8" s="66"/>
      <c r="AH8" s="66"/>
      <c r="AI8" s="66"/>
      <c r="AJ8" s="66"/>
      <c r="AK8" s="140"/>
      <c r="AL8" s="66"/>
      <c r="AM8" s="51"/>
      <c r="AN8" s="51"/>
    </row>
    <row r="9" spans="1:42" ht="12.95" customHeight="1" x14ac:dyDescent="0.2">
      <c r="A9" s="54" t="s">
        <v>13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55" t="s">
        <v>124</v>
      </c>
      <c r="AE9" s="55" t="s">
        <v>125</v>
      </c>
      <c r="AF9" s="55" t="s">
        <v>129</v>
      </c>
      <c r="AG9" s="55" t="s">
        <v>130</v>
      </c>
      <c r="AH9" s="135"/>
      <c r="AI9" s="135"/>
      <c r="AJ9" s="135"/>
      <c r="AK9" s="140"/>
      <c r="AL9" s="66"/>
      <c r="AM9" s="51"/>
      <c r="AN9" s="50"/>
    </row>
    <row r="10" spans="1:42" ht="15" x14ac:dyDescent="0.25">
      <c r="A10" s="96" t="s">
        <v>120</v>
      </c>
      <c r="B10" s="127">
        <v>6059870</v>
      </c>
      <c r="C10" s="127">
        <v>6149231</v>
      </c>
      <c r="D10" s="127">
        <v>6194278</v>
      </c>
      <c r="E10" s="127">
        <v>6184694</v>
      </c>
      <c r="F10" s="127">
        <v>6297882</v>
      </c>
      <c r="G10" s="127">
        <v>6243434</v>
      </c>
      <c r="H10" s="127">
        <v>6251032</v>
      </c>
      <c r="I10" s="127">
        <v>6327168</v>
      </c>
      <c r="J10" s="127">
        <v>6421921</v>
      </c>
      <c r="K10" s="127">
        <v>6478997</v>
      </c>
      <c r="L10" s="127">
        <v>6499815</v>
      </c>
      <c r="M10" s="127">
        <v>6547667</v>
      </c>
      <c r="N10" s="127">
        <v>6625703</v>
      </c>
      <c r="O10" s="127">
        <v>6733735</v>
      </c>
      <c r="P10" s="127">
        <v>6805842</v>
      </c>
      <c r="Q10" s="127">
        <v>6873013</v>
      </c>
      <c r="R10" s="127">
        <v>6892653</v>
      </c>
      <c r="S10" s="127">
        <v>6935432</v>
      </c>
      <c r="T10" s="127">
        <v>6932936</v>
      </c>
      <c r="U10" s="127">
        <v>6959810</v>
      </c>
      <c r="V10" s="127">
        <v>6923331</v>
      </c>
      <c r="W10" s="127">
        <v>6442672</v>
      </c>
      <c r="X10" s="127">
        <v>6813819</v>
      </c>
      <c r="Y10" s="127">
        <v>6940685</v>
      </c>
      <c r="Z10" s="127">
        <v>6893875</v>
      </c>
      <c r="AA10" s="127">
        <v>7045305</v>
      </c>
      <c r="AB10" s="127">
        <v>7117409</v>
      </c>
      <c r="AC10" s="127">
        <v>7104287</v>
      </c>
      <c r="AD10" s="127">
        <v>7238066</v>
      </c>
      <c r="AE10" s="127">
        <v>7213056</v>
      </c>
      <c r="AF10" s="127">
        <v>7138928</v>
      </c>
      <c r="AG10" s="127">
        <v>7137093</v>
      </c>
      <c r="AH10" s="128"/>
      <c r="AI10" s="129"/>
      <c r="AJ10" s="129"/>
      <c r="AK10" s="140"/>
      <c r="AL10" s="66"/>
      <c r="AM10" s="51"/>
      <c r="AN10" s="50"/>
    </row>
    <row r="11" spans="1:42" ht="15" x14ac:dyDescent="0.25">
      <c r="A11" s="96" t="s">
        <v>33</v>
      </c>
      <c r="B11" s="127">
        <v>6041627</v>
      </c>
      <c r="C11" s="127">
        <v>6148993</v>
      </c>
      <c r="D11" s="127">
        <v>6198021</v>
      </c>
      <c r="E11" s="127">
        <v>6189130</v>
      </c>
      <c r="F11" s="127">
        <v>6271375</v>
      </c>
      <c r="G11" s="127">
        <v>6268501</v>
      </c>
      <c r="H11" s="127">
        <v>6322114</v>
      </c>
      <c r="I11" s="127">
        <v>6469382</v>
      </c>
      <c r="J11" s="127">
        <v>6555086</v>
      </c>
      <c r="K11" s="127">
        <v>6676858</v>
      </c>
      <c r="L11" s="127">
        <v>6792777</v>
      </c>
      <c r="M11" s="127">
        <v>6887118</v>
      </c>
      <c r="N11" s="127">
        <v>7035072</v>
      </c>
      <c r="O11" s="127">
        <v>7213950</v>
      </c>
      <c r="P11" s="127">
        <v>7373018</v>
      </c>
      <c r="Q11" s="127">
        <v>7509785</v>
      </c>
      <c r="R11" s="127">
        <v>7601093</v>
      </c>
      <c r="S11" s="127">
        <v>7651405</v>
      </c>
      <c r="T11" s="127">
        <v>7671519</v>
      </c>
      <c r="U11" s="127">
        <v>7741996</v>
      </c>
      <c r="V11" s="127">
        <v>7835705</v>
      </c>
      <c r="W11" s="127">
        <v>7146910</v>
      </c>
      <c r="X11" s="127">
        <v>7521042</v>
      </c>
      <c r="Y11" s="127">
        <v>7781519</v>
      </c>
      <c r="Z11" s="127">
        <v>7984122</v>
      </c>
      <c r="AA11" s="127">
        <v>8215166</v>
      </c>
      <c r="AB11" s="127">
        <v>8494963</v>
      </c>
      <c r="AC11" s="127">
        <v>8782997</v>
      </c>
      <c r="AD11" s="127">
        <v>9390344</v>
      </c>
      <c r="AE11" s="127">
        <v>9501901</v>
      </c>
      <c r="AF11" s="127">
        <v>9829580</v>
      </c>
      <c r="AG11" s="127">
        <v>10204502</v>
      </c>
      <c r="AH11" s="128"/>
      <c r="AI11" s="127"/>
      <c r="AJ11" s="127"/>
      <c r="AK11" s="104"/>
      <c r="AL11" s="104"/>
      <c r="AM11" s="63"/>
      <c r="AN11" s="50"/>
    </row>
    <row r="12" spans="1:42" ht="18.75" customHeight="1" x14ac:dyDescent="0.25">
      <c r="A12" s="166" t="s">
        <v>112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139"/>
      <c r="M12" s="139"/>
      <c r="N12" s="50"/>
      <c r="O12" s="50"/>
      <c r="P12" s="59"/>
      <c r="Q12" s="59"/>
      <c r="R12" s="59"/>
      <c r="S12" s="59"/>
      <c r="T12" s="59"/>
      <c r="U12" s="59"/>
      <c r="V12" s="94"/>
      <c r="W12" s="59"/>
      <c r="X12" s="59"/>
      <c r="Y12" s="59"/>
      <c r="Z12" s="59"/>
      <c r="AA12" s="126"/>
      <c r="AB12" s="59"/>
      <c r="AC12" s="59"/>
      <c r="AD12" s="124"/>
      <c r="AE12" s="125"/>
      <c r="AF12" s="99"/>
      <c r="AG12" s="59"/>
      <c r="AH12" s="128"/>
      <c r="AI12" s="59"/>
      <c r="AJ12" s="59"/>
      <c r="AK12" s="50"/>
      <c r="AL12" s="56"/>
      <c r="AM12" s="63"/>
      <c r="AN12" s="50"/>
    </row>
    <row r="13" spans="1:42" ht="15" x14ac:dyDescent="0.25">
      <c r="A13" s="54" t="s">
        <v>34</v>
      </c>
      <c r="B13" s="51"/>
      <c r="C13" s="51"/>
      <c r="D13" s="51"/>
      <c r="E13" s="51"/>
      <c r="F13" s="50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5">
        <v>2022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128"/>
      <c r="AI13" s="50"/>
      <c r="AJ13" s="50"/>
      <c r="AK13" s="106"/>
      <c r="AL13" s="50"/>
      <c r="AM13" s="50"/>
      <c r="AN13" s="50"/>
    </row>
    <row r="14" spans="1:42" ht="15" x14ac:dyDescent="0.25">
      <c r="A14" s="96" t="s">
        <v>120</v>
      </c>
      <c r="F14" s="45"/>
      <c r="G14" s="104">
        <v>24572126</v>
      </c>
      <c r="H14" s="104">
        <v>25154145</v>
      </c>
      <c r="I14" s="104">
        <v>25987370</v>
      </c>
      <c r="J14" s="104">
        <v>27024748</v>
      </c>
      <c r="K14" s="104">
        <v>27719204</v>
      </c>
      <c r="L14" s="104">
        <v>27108554</v>
      </c>
      <c r="M14" s="104">
        <v>28210250</v>
      </c>
      <c r="N14" s="104">
        <v>28767737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1"/>
      <c r="AM14" s="60"/>
      <c r="AN14" s="60"/>
      <c r="AO14" s="7"/>
      <c r="AP14" s="7"/>
    </row>
    <row r="15" spans="1:42" ht="15" x14ac:dyDescent="0.25">
      <c r="A15" s="96" t="s">
        <v>33</v>
      </c>
      <c r="F15" s="45"/>
      <c r="G15" s="104">
        <v>24572126</v>
      </c>
      <c r="H15" s="104">
        <v>25371324</v>
      </c>
      <c r="I15" s="104">
        <v>26984433</v>
      </c>
      <c r="J15" s="104">
        <v>29153556</v>
      </c>
      <c r="K15" s="104">
        <v>30678645</v>
      </c>
      <c r="L15" s="104">
        <v>30294045</v>
      </c>
      <c r="M15" s="104">
        <v>33587579</v>
      </c>
      <c r="N15" s="104">
        <v>39080733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</row>
    <row r="16" spans="1:42" ht="15" x14ac:dyDescent="0.25">
      <c r="A16" s="166" t="s">
        <v>111</v>
      </c>
      <c r="B16" s="50"/>
      <c r="C16" s="50"/>
      <c r="D16" s="50"/>
      <c r="E16" s="50"/>
      <c r="F16" s="50"/>
      <c r="G16" s="50"/>
      <c r="H16" s="45"/>
      <c r="I16" s="45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</row>
    <row r="17" spans="1:40" x14ac:dyDescent="0.2">
      <c r="A17" s="54" t="s">
        <v>35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55" t="s">
        <v>124</v>
      </c>
      <c r="AE17" s="55" t="s">
        <v>125</v>
      </c>
      <c r="AF17" s="55" t="s">
        <v>129</v>
      </c>
      <c r="AG17" s="55" t="s">
        <v>130</v>
      </c>
      <c r="AM17" s="50"/>
      <c r="AN17" s="50"/>
    </row>
    <row r="18" spans="1:40" ht="12.95" customHeight="1" x14ac:dyDescent="0.25">
      <c r="A18" s="97" t="s">
        <v>36</v>
      </c>
      <c r="B18" s="128">
        <v>20567.5</v>
      </c>
      <c r="C18" s="128">
        <v>20878.5</v>
      </c>
      <c r="D18" s="128">
        <v>20595.8</v>
      </c>
      <c r="E18" s="128">
        <v>20577.7</v>
      </c>
      <c r="F18" s="128">
        <v>20476</v>
      </c>
      <c r="G18" s="128">
        <v>20732.7</v>
      </c>
      <c r="H18" s="128">
        <v>20641.900000000001</v>
      </c>
      <c r="I18" s="128">
        <v>20885.099999999999</v>
      </c>
      <c r="J18" s="128">
        <v>21128.1</v>
      </c>
      <c r="K18" s="128">
        <v>21374.400000000001</v>
      </c>
      <c r="L18" s="128">
        <v>21237.599999999999</v>
      </c>
      <c r="M18" s="128">
        <v>21420</v>
      </c>
      <c r="N18" s="128">
        <v>21548.9</v>
      </c>
      <c r="O18" s="128">
        <v>21877.200000000001</v>
      </c>
      <c r="P18" s="128">
        <v>21850.9</v>
      </c>
      <c r="Q18" s="128">
        <v>22041.4</v>
      </c>
      <c r="R18" s="128">
        <v>22174.2</v>
      </c>
      <c r="S18" s="128">
        <v>22593.7</v>
      </c>
      <c r="T18" s="128">
        <v>22476.7</v>
      </c>
      <c r="U18" s="128">
        <v>22528.799999999999</v>
      </c>
      <c r="V18" s="128">
        <v>22604.7</v>
      </c>
      <c r="W18" s="128">
        <v>22498</v>
      </c>
      <c r="X18" s="128">
        <v>22476.799999999999</v>
      </c>
      <c r="Y18" s="128">
        <v>22390.400000000001</v>
      </c>
      <c r="Z18" s="128">
        <v>22576.799999999999</v>
      </c>
      <c r="AA18" s="128">
        <v>23021.8</v>
      </c>
      <c r="AB18" s="128">
        <v>23329.4</v>
      </c>
      <c r="AC18" s="128">
        <v>23989.200000000001</v>
      </c>
      <c r="AD18" s="128">
        <v>24660.1</v>
      </c>
      <c r="AE18" s="128">
        <v>26798.5</v>
      </c>
      <c r="AF18" s="58">
        <v>28402.7</v>
      </c>
      <c r="AG18" s="128">
        <v>29140.3</v>
      </c>
      <c r="AM18" s="50"/>
      <c r="AN18" s="50"/>
    </row>
    <row r="19" spans="1:40" x14ac:dyDescent="0.2">
      <c r="A19" s="167" t="s">
        <v>113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8"/>
      <c r="AL19" s="50"/>
      <c r="AM19" s="50"/>
      <c r="AN19" s="50"/>
    </row>
    <row r="20" spans="1:40" x14ac:dyDescent="0.2">
      <c r="A20" s="54" t="s">
        <v>37</v>
      </c>
      <c r="B20" s="51"/>
      <c r="C20" s="51"/>
      <c r="D20" s="51"/>
      <c r="E20" s="51"/>
      <c r="F20" s="50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55">
        <v>2022</v>
      </c>
      <c r="O20" s="45"/>
      <c r="P20" s="45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</row>
    <row r="21" spans="1:40" ht="24.6" customHeight="1" x14ac:dyDescent="0.2">
      <c r="A21" s="96" t="s">
        <v>38</v>
      </c>
      <c r="F21" s="57"/>
      <c r="G21" s="79"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79">
        <f>SUM(AD18:AG18)/SUM(Z18:AC18)-1</f>
        <v>0.17310465661901153</v>
      </c>
      <c r="O21" s="79"/>
      <c r="P21" s="45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</row>
    <row r="22" spans="1:40" ht="24.6" customHeight="1" x14ac:dyDescent="0.25">
      <c r="A22" s="98"/>
      <c r="F22" s="57"/>
      <c r="G22" s="79"/>
      <c r="M22" s="45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</row>
    <row r="23" spans="1:40" ht="15" x14ac:dyDescent="0.25">
      <c r="A23" s="168" t="s">
        <v>126</v>
      </c>
      <c r="B23" s="50"/>
      <c r="C23" s="50"/>
      <c r="D23" s="50"/>
      <c r="E23" s="50"/>
      <c r="F23" s="50"/>
      <c r="G23" s="50"/>
      <c r="H23" s="78"/>
      <c r="I23" s="45"/>
      <c r="J23" s="45"/>
      <c r="K23" s="45"/>
      <c r="L23" s="45"/>
      <c r="M23" s="45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</row>
    <row r="24" spans="1:40" x14ac:dyDescent="0.2">
      <c r="A24" s="54" t="s">
        <v>39</v>
      </c>
      <c r="B24" s="55" t="s">
        <v>14</v>
      </c>
      <c r="C24" s="55" t="s">
        <v>15</v>
      </c>
      <c r="D24" s="55" t="s">
        <v>16</v>
      </c>
      <c r="E24" s="55" t="s">
        <v>17</v>
      </c>
      <c r="F24" s="55" t="s">
        <v>18</v>
      </c>
      <c r="G24" s="55" t="s">
        <v>19</v>
      </c>
      <c r="H24" s="55" t="s">
        <v>20</v>
      </c>
      <c r="I24" s="55" t="s">
        <v>21</v>
      </c>
      <c r="J24" s="55" t="s">
        <v>22</v>
      </c>
      <c r="K24" s="55" t="s">
        <v>23</v>
      </c>
      <c r="L24" s="55" t="s">
        <v>24</v>
      </c>
      <c r="M24" s="55" t="s">
        <v>25</v>
      </c>
      <c r="N24" s="55" t="s">
        <v>26</v>
      </c>
      <c r="O24" s="55" t="s">
        <v>27</v>
      </c>
      <c r="P24" s="55" t="s">
        <v>28</v>
      </c>
      <c r="Q24" s="55" t="s">
        <v>29</v>
      </c>
      <c r="R24" s="39" t="s">
        <v>30</v>
      </c>
      <c r="S24" s="39" t="s">
        <v>31</v>
      </c>
      <c r="T24" s="39" t="s">
        <v>32</v>
      </c>
      <c r="U24" s="39" t="s">
        <v>98</v>
      </c>
      <c r="V24" s="39" t="s">
        <v>104</v>
      </c>
      <c r="W24" s="39" t="s">
        <v>106</v>
      </c>
      <c r="X24" s="39" t="s">
        <v>107</v>
      </c>
      <c r="Y24" s="39" t="s">
        <v>108</v>
      </c>
      <c r="Z24" s="39" t="s">
        <v>118</v>
      </c>
      <c r="AA24" s="39" t="s">
        <v>121</v>
      </c>
      <c r="AB24" s="39" t="s">
        <v>122</v>
      </c>
      <c r="AC24" s="39" t="s">
        <v>123</v>
      </c>
      <c r="AD24" s="55" t="s">
        <v>124</v>
      </c>
      <c r="AE24" s="39" t="s">
        <v>125</v>
      </c>
      <c r="AF24" s="55" t="s">
        <v>129</v>
      </c>
      <c r="AG24" s="55" t="s">
        <v>130</v>
      </c>
      <c r="AM24" s="50"/>
      <c r="AN24" s="50"/>
    </row>
    <row r="25" spans="1:40" ht="26.25" x14ac:dyDescent="0.25">
      <c r="A25" s="96" t="s">
        <v>40</v>
      </c>
      <c r="B25" s="129">
        <v>1.002</v>
      </c>
      <c r="C25" s="129">
        <v>1.006</v>
      </c>
      <c r="D25" s="129">
        <v>1.004</v>
      </c>
      <c r="E25" s="129">
        <v>0.99299999999999999</v>
      </c>
      <c r="F25" s="129">
        <v>1.0009999999999999</v>
      </c>
      <c r="G25" s="129">
        <v>1.002</v>
      </c>
      <c r="H25" s="129">
        <v>1.008</v>
      </c>
      <c r="I25" s="129">
        <v>1.022</v>
      </c>
      <c r="J25" s="129">
        <v>1.0209999999999999</v>
      </c>
      <c r="K25" s="129">
        <v>1.032</v>
      </c>
      <c r="L25" s="129">
        <v>1.0349999999999999</v>
      </c>
      <c r="M25" s="129">
        <v>1.028</v>
      </c>
      <c r="N25" s="129">
        <v>1.0369999999999999</v>
      </c>
      <c r="O25" s="129">
        <v>1.038</v>
      </c>
      <c r="P25" s="129">
        <v>1.0409999999999999</v>
      </c>
      <c r="Q25" s="129">
        <v>1.04</v>
      </c>
      <c r="R25" s="129">
        <v>1.04</v>
      </c>
      <c r="S25" s="129">
        <v>1.0289999999999999</v>
      </c>
      <c r="T25" s="129">
        <v>1.022</v>
      </c>
      <c r="U25" s="129">
        <v>1.0149999999999999</v>
      </c>
      <c r="V25" s="129">
        <v>1.0249999999999999</v>
      </c>
      <c r="W25" s="129">
        <v>1.004</v>
      </c>
      <c r="X25" s="129">
        <v>1.0029999999999999</v>
      </c>
      <c r="Y25" s="129">
        <v>1.0089999999999999</v>
      </c>
      <c r="Z25" s="129">
        <v>1.0209999999999999</v>
      </c>
      <c r="AA25" s="129">
        <v>1.0509999999999999</v>
      </c>
      <c r="AB25" s="129">
        <v>1.079</v>
      </c>
      <c r="AC25" s="58">
        <v>1.103</v>
      </c>
      <c r="AD25" s="58">
        <v>1.1160000000000001</v>
      </c>
      <c r="AE25" s="58">
        <v>1.137</v>
      </c>
      <c r="AF25" s="58">
        <v>1.151</v>
      </c>
      <c r="AG25" s="129">
        <v>1.1559999999999999</v>
      </c>
      <c r="AM25" s="50"/>
      <c r="AN25" s="50"/>
    </row>
    <row r="26" spans="1:40" ht="15" x14ac:dyDescent="0.25">
      <c r="A26" s="169" t="s">
        <v>114</v>
      </c>
      <c r="B26" s="136"/>
      <c r="C26" s="136"/>
      <c r="D26" s="136"/>
      <c r="E26" s="136"/>
      <c r="F26" s="136"/>
      <c r="G26" s="137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58"/>
      <c r="AM26" s="50"/>
      <c r="AN26" s="50"/>
    </row>
    <row r="27" spans="1:40" x14ac:dyDescent="0.2">
      <c r="A27" s="54" t="s">
        <v>41</v>
      </c>
      <c r="B27" s="51"/>
      <c r="C27" s="51"/>
      <c r="D27" s="51"/>
      <c r="E27" s="51"/>
      <c r="F27" s="50"/>
      <c r="G27" s="55">
        <v>2015</v>
      </c>
      <c r="H27" s="55">
        <v>2016</v>
      </c>
      <c r="I27" s="55">
        <v>2017</v>
      </c>
      <c r="J27" s="55">
        <v>2018</v>
      </c>
      <c r="K27" s="55">
        <v>2019</v>
      </c>
      <c r="L27" s="55">
        <v>2020</v>
      </c>
      <c r="M27" s="55">
        <v>2021</v>
      </c>
      <c r="N27" s="55">
        <v>2022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</row>
    <row r="28" spans="1:40" ht="15" x14ac:dyDescent="0.25">
      <c r="A28" s="96" t="s">
        <v>42</v>
      </c>
      <c r="F28" s="45"/>
      <c r="G28" s="141">
        <v>1.0009999999999999</v>
      </c>
      <c r="H28" s="141">
        <v>1.0089999999999999</v>
      </c>
      <c r="I28" s="141">
        <v>1.0289999999999999</v>
      </c>
      <c r="J28" s="141">
        <v>1.0389999999999999</v>
      </c>
      <c r="K28" s="141">
        <v>1.026</v>
      </c>
      <c r="L28" s="141">
        <v>1.01</v>
      </c>
      <c r="M28" s="141">
        <v>1.0649999999999999</v>
      </c>
      <c r="N28" s="141">
        <v>1.141</v>
      </c>
      <c r="O28" s="141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</row>
    <row r="29" spans="1:40" ht="15" x14ac:dyDescent="0.25">
      <c r="A29" s="169" t="s">
        <v>115</v>
      </c>
      <c r="B29" s="50"/>
      <c r="C29" s="50"/>
      <c r="D29" s="50"/>
      <c r="E29" s="50"/>
      <c r="F29" s="50"/>
      <c r="G29" s="138"/>
      <c r="H29" s="50"/>
      <c r="I29" s="50"/>
      <c r="J29" s="50"/>
      <c r="K29" s="50"/>
      <c r="L29" s="45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</row>
    <row r="30" spans="1:40" hidden="1" x14ac:dyDescent="0.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3"/>
      <c r="AL30" s="3"/>
      <c r="AM30" s="3"/>
      <c r="AN30" s="3"/>
    </row>
    <row r="31" spans="1:40" hidden="1" x14ac:dyDescent="0.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3"/>
      <c r="AL31" s="3"/>
      <c r="AM31" s="3"/>
      <c r="AN31" s="3"/>
    </row>
  </sheetData>
  <mergeCells count="16">
    <mergeCell ref="AK1:AN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  <mergeCell ref="AA1:AD1"/>
    <mergeCell ref="AE1:AE2"/>
    <mergeCell ref="AF1:AI1"/>
    <mergeCell ref="AJ1:AJ2"/>
  </mergeCells>
  <phoneticPr fontId="27" type="noConversion"/>
  <hyperlinks>
    <hyperlink ref="A23" r:id="rId1" xr:uid="{00000000-0004-0000-0000-000005000000}"/>
    <hyperlink ref="A19" r:id="rId2" display="https://data.stat.gov.lv/pxweb/lv/OSP_PUB/START__VEK__PC__PCI/PCI030c?s=pci030c&amp;" xr:uid="{EB4B5468-D75B-4F89-8A69-CACDABAA83C4}"/>
    <hyperlink ref="A26" r:id="rId3" display="https://data.stat.gov.lv/pxweb/lv/OSP_PUB/START__VEK__IS__ISI/ISI040c?s=isi040c&amp;" xr:uid="{DC5F5F0A-D930-4D8F-BCED-20FA79C2169F}"/>
    <hyperlink ref="A29" r:id="rId4" display="https://data.stat.gov.lv/pxweb/lv/OSP_PUB/START__VEK__IK__IKP/IKP100?s=ikp100&amp;" xr:uid="{B73D42DA-AB67-4C97-98D4-7620F1F6E674}"/>
    <hyperlink ref="A12" r:id="rId5" display="https://data.stat.gov.lv/pxweb/lv/OSP_PUB/START__VEK__IS__ISP/ISP010c" xr:uid="{77C2ADDC-4865-4A9F-A53E-9EF53B99F5B2}"/>
    <hyperlink ref="A16" r:id="rId6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2"/>
  <sheetViews>
    <sheetView showGridLines="0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8" customWidth="1"/>
    <col min="6" max="6" width="10" style="58" customWidth="1"/>
    <col min="7" max="7" width="10.7109375" style="58" customWidth="1"/>
    <col min="8" max="8" width="11.140625" style="58" customWidth="1"/>
    <col min="9" max="11" width="11" style="58" customWidth="1"/>
    <col min="12" max="12" width="11.28515625" style="58" customWidth="1"/>
    <col min="13" max="13" width="10.7109375" style="58" customWidth="1"/>
    <col min="14" max="14" width="11.5703125" style="58" customWidth="1"/>
    <col min="15" max="16" width="10.140625" style="58" customWidth="1"/>
    <col min="17" max="17" width="9.85546875" style="58" customWidth="1"/>
    <col min="18" max="19" width="10.140625" style="58" customWidth="1"/>
    <col min="20" max="21" width="9.85546875" style="58" customWidth="1"/>
    <col min="22" max="22" width="10.140625" style="133" customWidth="1"/>
    <col min="23" max="23" width="10" style="133" customWidth="1"/>
    <col min="24" max="24" width="9.7109375" style="133" customWidth="1"/>
    <col min="25" max="25" width="10.85546875" style="133" customWidth="1"/>
    <col min="26" max="26" width="9.42578125" style="133" customWidth="1"/>
    <col min="27" max="27" width="10.28515625" style="133" customWidth="1"/>
    <col min="28" max="28" width="10.42578125" style="133" customWidth="1"/>
    <col min="29" max="29" width="10" style="133" customWidth="1"/>
    <col min="30" max="30" width="11.140625" style="133" customWidth="1"/>
    <col min="31" max="32" width="9" style="133" customWidth="1"/>
    <col min="33" max="33" width="11.5703125" style="4" customWidth="1"/>
    <col min="34" max="35" width="9" style="4" customWidth="1"/>
    <col min="36" max="36" width="9.140625" style="5" customWidth="1"/>
    <col min="37" max="37" width="10.5703125" style="5" customWidth="1"/>
    <col min="38" max="39" width="9.140625" style="5" customWidth="1"/>
    <col min="40" max="16384" width="9.140625" style="2" hidden="1"/>
  </cols>
  <sheetData>
    <row r="1" spans="1:39" ht="14.45" customHeight="1" x14ac:dyDescent="0.2">
      <c r="A1" s="150" t="s">
        <v>43</v>
      </c>
      <c r="B1" s="152" t="s">
        <v>44</v>
      </c>
      <c r="C1" s="153"/>
      <c r="D1" s="153"/>
      <c r="E1" s="153"/>
      <c r="F1" s="148">
        <v>2016</v>
      </c>
      <c r="G1" s="152" t="s">
        <v>45</v>
      </c>
      <c r="H1" s="153"/>
      <c r="I1" s="153"/>
      <c r="J1" s="158"/>
      <c r="K1" s="148">
        <v>2017</v>
      </c>
      <c r="L1" s="145" t="s">
        <v>46</v>
      </c>
      <c r="M1" s="146"/>
      <c r="N1" s="146"/>
      <c r="O1" s="147"/>
      <c r="P1" s="148">
        <v>2018</v>
      </c>
      <c r="Q1" s="145" t="s">
        <v>99</v>
      </c>
      <c r="R1" s="146"/>
      <c r="S1" s="146"/>
      <c r="T1" s="147"/>
      <c r="U1" s="148">
        <v>2019</v>
      </c>
      <c r="V1" s="145" t="s">
        <v>105</v>
      </c>
      <c r="W1" s="146"/>
      <c r="X1" s="146"/>
      <c r="Y1" s="147"/>
      <c r="Z1" s="148">
        <v>2020</v>
      </c>
      <c r="AA1" s="145" t="s">
        <v>119</v>
      </c>
      <c r="AB1" s="146"/>
      <c r="AC1" s="146"/>
      <c r="AD1" s="147"/>
      <c r="AE1" s="157">
        <v>2021</v>
      </c>
      <c r="AF1" s="154">
        <v>2022</v>
      </c>
      <c r="AG1" s="155"/>
      <c r="AH1" s="155"/>
      <c r="AI1" s="156"/>
      <c r="AJ1" s="143" t="s">
        <v>128</v>
      </c>
      <c r="AK1" s="144"/>
      <c r="AL1" s="144"/>
      <c r="AM1" s="144"/>
    </row>
    <row r="2" spans="1:39" ht="14.45" customHeight="1" x14ac:dyDescent="0.2">
      <c r="A2" s="151"/>
      <c r="B2" s="1" t="s">
        <v>4</v>
      </c>
      <c r="C2" s="1" t="s">
        <v>5</v>
      </c>
      <c r="D2" s="1" t="s">
        <v>6</v>
      </c>
      <c r="E2" s="1" t="s">
        <v>7</v>
      </c>
      <c r="F2" s="149"/>
      <c r="G2" s="1" t="s">
        <v>4</v>
      </c>
      <c r="H2" s="1" t="s">
        <v>5</v>
      </c>
      <c r="I2" s="1" t="s">
        <v>6</v>
      </c>
      <c r="J2" s="1" t="s">
        <v>7</v>
      </c>
      <c r="K2" s="149"/>
      <c r="L2" s="1" t="s">
        <v>4</v>
      </c>
      <c r="M2" s="1" t="s">
        <v>5</v>
      </c>
      <c r="N2" s="1" t="s">
        <v>6</v>
      </c>
      <c r="O2" s="1" t="s">
        <v>7</v>
      </c>
      <c r="P2" s="149"/>
      <c r="Q2" s="1" t="s">
        <v>4</v>
      </c>
      <c r="R2" s="1" t="s">
        <v>5</v>
      </c>
      <c r="S2" s="1" t="s">
        <v>6</v>
      </c>
      <c r="T2" s="1" t="s">
        <v>7</v>
      </c>
      <c r="U2" s="149"/>
      <c r="V2" s="1" t="s">
        <v>4</v>
      </c>
      <c r="W2" s="1" t="s">
        <v>5</v>
      </c>
      <c r="X2" s="1" t="s">
        <v>6</v>
      </c>
      <c r="Y2" s="1" t="s">
        <v>7</v>
      </c>
      <c r="Z2" s="149"/>
      <c r="AA2" s="1" t="s">
        <v>4</v>
      </c>
      <c r="AB2" s="1" t="s">
        <v>5</v>
      </c>
      <c r="AC2" s="1" t="s">
        <v>6</v>
      </c>
      <c r="AD2" s="1" t="s">
        <v>7</v>
      </c>
      <c r="AE2" s="149"/>
      <c r="AF2" s="1" t="s">
        <v>4</v>
      </c>
      <c r="AG2" s="1" t="s">
        <v>5</v>
      </c>
      <c r="AH2" s="1" t="s">
        <v>6</v>
      </c>
      <c r="AI2" s="1" t="s">
        <v>7</v>
      </c>
      <c r="AJ2" s="38">
        <v>2022</v>
      </c>
      <c r="AK2" s="38">
        <v>2023</v>
      </c>
      <c r="AL2" s="38">
        <v>2024</v>
      </c>
      <c r="AM2" s="38">
        <v>2025</v>
      </c>
    </row>
    <row r="3" spans="1:39" x14ac:dyDescent="0.2">
      <c r="A3" s="9" t="s">
        <v>47</v>
      </c>
      <c r="B3" s="9">
        <f>F10/B10-1</f>
        <v>3.9276750161307161E-2</v>
      </c>
      <c r="C3" s="9">
        <f t="shared" ref="C3:E4" si="0">G10/C10-1</f>
        <v>1.5319476532919429E-2</v>
      </c>
      <c r="D3" s="9">
        <f t="shared" si="0"/>
        <v>9.162326908801921E-3</v>
      </c>
      <c r="E3" s="9">
        <f t="shared" si="0"/>
        <v>2.3036547968258381E-2</v>
      </c>
      <c r="F3" s="10">
        <f>H14/G14-1</f>
        <v>2.3686147466442264E-2</v>
      </c>
      <c r="G3" s="9">
        <f>J10/F10-1</f>
        <v>1.9695351548346007E-2</v>
      </c>
      <c r="H3" s="9">
        <f t="shared" ref="H3:J4" si="1">K10/G10-1</f>
        <v>3.7729717331840051E-2</v>
      </c>
      <c r="I3" s="9">
        <f t="shared" si="1"/>
        <v>3.9798708437262853E-2</v>
      </c>
      <c r="J3" s="9">
        <f t="shared" si="1"/>
        <v>3.4849556705306428E-2</v>
      </c>
      <c r="K3" s="10">
        <f>I14/H14-1</f>
        <v>3.3124759358745814E-2</v>
      </c>
      <c r="L3" s="9">
        <f t="shared" ref="L3:N4" si="2">N10/J10-1</f>
        <v>3.1732249587000494E-2</v>
      </c>
      <c r="M3" s="9">
        <f t="shared" si="2"/>
        <v>3.9317505471911707E-2</v>
      </c>
      <c r="N3" s="9">
        <f t="shared" si="2"/>
        <v>4.7082416961098161E-2</v>
      </c>
      <c r="O3" s="9">
        <f>Q10/M10-1</f>
        <v>4.9688843369707136E-2</v>
      </c>
      <c r="P3" s="20">
        <f>J14/I14-1</f>
        <v>3.9918545047074705E-2</v>
      </c>
      <c r="Q3" s="44">
        <f t="shared" ref="Q3:T4" si="3">R10/N10-1</f>
        <v>4.0290064314684848E-2</v>
      </c>
      <c r="R3" s="44">
        <f t="shared" si="3"/>
        <v>2.9953213187035033E-2</v>
      </c>
      <c r="S3" s="44">
        <f t="shared" si="3"/>
        <v>1.8674250739291409E-2</v>
      </c>
      <c r="T3" s="44">
        <f t="shared" si="3"/>
        <v>1.2628668096510198E-2</v>
      </c>
      <c r="U3" s="20">
        <f>K14/J14-1</f>
        <v>2.5697038877106282E-2</v>
      </c>
      <c r="V3" s="44">
        <f t="shared" ref="V3:Y4" si="4">V10/R10-1</f>
        <v>4.4508261187672371E-3</v>
      </c>
      <c r="W3" s="44">
        <f t="shared" si="4"/>
        <v>-7.1049647664341631E-2</v>
      </c>
      <c r="X3" s="44">
        <f t="shared" si="4"/>
        <v>-1.7181321160328E-2</v>
      </c>
      <c r="Y3" s="44">
        <f t="shared" si="4"/>
        <v>-2.7479198426393348E-3</v>
      </c>
      <c r="Z3" s="20">
        <f>L14/K14-1</f>
        <v>-2.2029853382514175E-2</v>
      </c>
      <c r="AA3" s="44">
        <f t="shared" ref="AA3:AD4" si="5">Z10/V10-1</f>
        <v>-4.2545994117570984E-3</v>
      </c>
      <c r="AB3" s="44">
        <f t="shared" si="5"/>
        <v>9.3537743346238988E-2</v>
      </c>
      <c r="AC3" s="44">
        <f t="shared" si="5"/>
        <v>4.4555043214385304E-2</v>
      </c>
      <c r="AD3" s="44">
        <f t="shared" si="5"/>
        <v>2.3571448639435388E-2</v>
      </c>
      <c r="AE3" s="20">
        <f>M14/L14-1</f>
        <v>4.0640161035516709E-2</v>
      </c>
      <c r="AF3" s="44">
        <f t="shared" ref="AF3:AI4" si="6">AD10/Z10-1</f>
        <v>4.9927072945186834E-2</v>
      </c>
      <c r="AG3" s="44">
        <f t="shared" si="6"/>
        <v>2.3810324748183342E-2</v>
      </c>
      <c r="AH3" s="44">
        <f t="shared" si="6"/>
        <v>3.0234317010586764E-3</v>
      </c>
      <c r="AI3" s="44">
        <f t="shared" si="6"/>
        <v>4.6177751546354617E-3</v>
      </c>
      <c r="AJ3" s="123">
        <v>1.6E-2</v>
      </c>
      <c r="AK3" s="123">
        <v>-6.0000000000000001E-3</v>
      </c>
      <c r="AL3" s="123">
        <v>0.03</v>
      </c>
      <c r="AM3" s="123">
        <v>0.03</v>
      </c>
    </row>
    <row r="4" spans="1:39" x14ac:dyDescent="0.2">
      <c r="A4" s="12" t="s">
        <v>48</v>
      </c>
      <c r="B4" s="12">
        <f>F11/B11-1</f>
        <v>3.8027504842652382E-2</v>
      </c>
      <c r="C4" s="12">
        <f t="shared" si="0"/>
        <v>1.9435377467497572E-2</v>
      </c>
      <c r="D4" s="12">
        <f t="shared" si="0"/>
        <v>2.002139069874076E-2</v>
      </c>
      <c r="E4" s="12">
        <f t="shared" si="0"/>
        <v>4.528132386942918E-2</v>
      </c>
      <c r="F4" s="13">
        <f>H15/G15-1</f>
        <v>3.2524576831487906E-2</v>
      </c>
      <c r="G4" s="12">
        <f>J11/F11-1</f>
        <v>4.5239042474736424E-2</v>
      </c>
      <c r="H4" s="12">
        <f t="shared" si="1"/>
        <v>6.5144282500712691E-2</v>
      </c>
      <c r="I4" s="12">
        <f t="shared" si="1"/>
        <v>7.4447091589933345E-2</v>
      </c>
      <c r="J4" s="12">
        <f t="shared" si="1"/>
        <v>6.4571237252646352E-2</v>
      </c>
      <c r="K4" s="13">
        <f>I15/H15-1</f>
        <v>6.3580008674360089E-2</v>
      </c>
      <c r="L4" s="12">
        <f t="shared" si="2"/>
        <v>7.3223448174440486E-2</v>
      </c>
      <c r="M4" s="12">
        <f t="shared" si="2"/>
        <v>8.0440830103021499E-2</v>
      </c>
      <c r="N4" s="12">
        <f t="shared" si="2"/>
        <v>8.5420292760972405E-2</v>
      </c>
      <c r="O4" s="12">
        <f>Q11/M11-1</f>
        <v>9.0410386463539716E-2</v>
      </c>
      <c r="P4" s="15">
        <f>J15/I15-1</f>
        <v>8.0384234866079929E-2</v>
      </c>
      <c r="Q4" s="47">
        <f t="shared" si="3"/>
        <v>8.0457030148376685E-2</v>
      </c>
      <c r="R4" s="47">
        <f t="shared" si="3"/>
        <v>6.0640148600974442E-2</v>
      </c>
      <c r="S4" s="47">
        <f t="shared" si="3"/>
        <v>4.0485592195760312E-2</v>
      </c>
      <c r="T4" s="47">
        <f t="shared" si="3"/>
        <v>3.0921124905706421E-2</v>
      </c>
      <c r="U4" s="15">
        <f>K15/J15-1</f>
        <v>5.2312280532776256E-2</v>
      </c>
      <c r="V4" s="47">
        <f t="shared" si="4"/>
        <v>3.0865561044970846E-2</v>
      </c>
      <c r="W4" s="47">
        <f t="shared" si="4"/>
        <v>-6.5934949202140047E-2</v>
      </c>
      <c r="X4" s="47">
        <f t="shared" si="4"/>
        <v>-1.961502018048833E-2</v>
      </c>
      <c r="Y4" s="47">
        <f t="shared" si="4"/>
        <v>5.1050142624717854E-3</v>
      </c>
      <c r="Z4" s="15">
        <f>L15/K15-1</f>
        <v>-1.2536407654249349E-2</v>
      </c>
      <c r="AA4" s="47">
        <f t="shared" si="5"/>
        <v>1.8941116338606401E-2</v>
      </c>
      <c r="AB4" s="47">
        <f t="shared" si="5"/>
        <v>0.14947103013749996</v>
      </c>
      <c r="AC4" s="47">
        <f t="shared" si="5"/>
        <v>0.1294928282543828</v>
      </c>
      <c r="AD4" s="47">
        <f t="shared" si="5"/>
        <v>0.12869955082034745</v>
      </c>
      <c r="AE4" s="15">
        <f>M15/L15-1</f>
        <v>0.10871885877240883</v>
      </c>
      <c r="AF4" s="47">
        <f t="shared" si="6"/>
        <v>0.17612731869578147</v>
      </c>
      <c r="AG4" s="47">
        <f t="shared" si="6"/>
        <v>0.15662921479614655</v>
      </c>
      <c r="AH4" s="47">
        <f t="shared" si="6"/>
        <v>0.157106864385401</v>
      </c>
      <c r="AI4" s="47">
        <f t="shared" si="6"/>
        <v>0.16184737396585702</v>
      </c>
      <c r="AJ4" s="46">
        <v>0.17</v>
      </c>
      <c r="AK4" s="46">
        <v>8.1000000000000003E-2</v>
      </c>
      <c r="AL4" s="46">
        <v>5.3999999999999999E-2</v>
      </c>
      <c r="AM4" s="46">
        <v>5.7000000000000002E-2</v>
      </c>
    </row>
    <row r="5" spans="1:39" x14ac:dyDescent="0.2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47">
        <f>S18/O18-1</f>
        <v>3.2750991900243109E-2</v>
      </c>
      <c r="S5" s="47">
        <f>T18/P18-1</f>
        <v>2.8639552604240448E-2</v>
      </c>
      <c r="T5" s="47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f>AG18/AC18-1</f>
        <v>0.21472579327363972</v>
      </c>
      <c r="AJ5" s="46">
        <v>0.17299999999999999</v>
      </c>
      <c r="AK5" s="46">
        <v>8.5000000000000006E-2</v>
      </c>
      <c r="AL5" s="46">
        <v>0.01</v>
      </c>
      <c r="AM5" s="46">
        <v>0.02</v>
      </c>
    </row>
    <row r="6" spans="1:39" x14ac:dyDescent="0.2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9">
        <f>R24-1</f>
        <v>4.0000000000000036E-2</v>
      </c>
      <c r="R6" s="49">
        <f>S24-1</f>
        <v>2.8999999999999915E-2</v>
      </c>
      <c r="S6" s="49">
        <f>T24-1</f>
        <v>2.200000000000002E-2</v>
      </c>
      <c r="T6" s="49">
        <f>U24-1</f>
        <v>1.4999999999999902E-2</v>
      </c>
      <c r="U6" s="19">
        <f>K27-1</f>
        <v>2.6000000000000023E-2</v>
      </c>
      <c r="V6" s="49">
        <f>V24-1</f>
        <v>2.4999999999999911E-2</v>
      </c>
      <c r="W6" s="49">
        <f>W24-1</f>
        <v>4.0000000000000036E-3</v>
      </c>
      <c r="X6" s="49">
        <f>X24-1</f>
        <v>2.9999999999998916E-3</v>
      </c>
      <c r="Y6" s="49">
        <f>Y24-1</f>
        <v>8.999999999999897E-3</v>
      </c>
      <c r="Z6" s="19">
        <f>L27-1</f>
        <v>1.0000000000000009E-2</v>
      </c>
      <c r="AA6" s="49">
        <f>Z24-1</f>
        <v>2.0999999999999908E-2</v>
      </c>
      <c r="AB6" s="49">
        <f>AA24-1</f>
        <v>5.0999999999999934E-2</v>
      </c>
      <c r="AC6" s="49">
        <f>AB24-1</f>
        <v>7.8999999999999959E-2</v>
      </c>
      <c r="AD6" s="49">
        <f>AC24-1</f>
        <v>0.10299999999999998</v>
      </c>
      <c r="AE6" s="19">
        <f>M27-1</f>
        <v>6.4999999999999947E-2</v>
      </c>
      <c r="AF6" s="49">
        <f>AD24-1</f>
        <v>0.1160000000000001</v>
      </c>
      <c r="AG6" s="49">
        <f>AE24-1</f>
        <v>0.13700000000000001</v>
      </c>
      <c r="AH6" s="49">
        <f>AF24-1</f>
        <v>0.15100000000000002</v>
      </c>
      <c r="AI6" s="49">
        <f>AG24-1</f>
        <v>0.15599999999999992</v>
      </c>
      <c r="AJ6" s="48">
        <v>0.152</v>
      </c>
      <c r="AK6" s="48">
        <v>8.6999999999999994E-2</v>
      </c>
      <c r="AL6" s="48">
        <v>2.3E-2</v>
      </c>
      <c r="AM6" s="48">
        <v>2.5999999999999999E-2</v>
      </c>
    </row>
    <row r="7" spans="1:39" s="5" customFormat="1" x14ac:dyDescent="0.2">
      <c r="A7" s="5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9" s="5" customFormat="1" x14ac:dyDescent="0.2">
      <c r="A8" s="65" t="s">
        <v>51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2"/>
      <c r="M8" s="51"/>
      <c r="N8" s="51"/>
      <c r="O8" s="51"/>
      <c r="P8" s="51"/>
      <c r="Q8" s="51"/>
      <c r="R8" s="51"/>
      <c r="S8" s="51"/>
      <c r="T8" s="51"/>
      <c r="U8" s="51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23"/>
      <c r="AH8" s="23"/>
      <c r="AI8" s="23"/>
    </row>
    <row r="9" spans="1:39" ht="20.25" customHeight="1" x14ac:dyDescent="0.2">
      <c r="A9" s="67" t="s">
        <v>52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39" t="s">
        <v>124</v>
      </c>
      <c r="AE9" s="39" t="s">
        <v>125</v>
      </c>
      <c r="AF9" s="39" t="s">
        <v>129</v>
      </c>
      <c r="AG9" s="39" t="s">
        <v>130</v>
      </c>
      <c r="AL9" s="6"/>
    </row>
    <row r="10" spans="1:39" s="5" customFormat="1" ht="15" x14ac:dyDescent="0.25">
      <c r="A10" s="68" t="s">
        <v>100</v>
      </c>
      <c r="B10" s="127">
        <f>'20190515_LV'!B10</f>
        <v>6059870</v>
      </c>
      <c r="C10" s="127">
        <f>'20190515_LV'!C10</f>
        <v>6149231</v>
      </c>
      <c r="D10" s="127">
        <f>'20190515_LV'!D10</f>
        <v>6194278</v>
      </c>
      <c r="E10" s="127">
        <f>'20190515_LV'!E10</f>
        <v>6184694</v>
      </c>
      <c r="F10" s="127">
        <f>'20190515_LV'!F10</f>
        <v>6297882</v>
      </c>
      <c r="G10" s="127">
        <f>'20190515_LV'!G10</f>
        <v>6243434</v>
      </c>
      <c r="H10" s="127">
        <f>'20190515_LV'!H10</f>
        <v>6251032</v>
      </c>
      <c r="I10" s="127">
        <f>'20190515_LV'!I10</f>
        <v>6327168</v>
      </c>
      <c r="J10" s="127">
        <f>'20190515_LV'!J10</f>
        <v>6421921</v>
      </c>
      <c r="K10" s="127">
        <f>'20190515_LV'!K10</f>
        <v>6478997</v>
      </c>
      <c r="L10" s="127">
        <f>'20190515_LV'!L10</f>
        <v>6499815</v>
      </c>
      <c r="M10" s="127">
        <f>'20190515_LV'!M10</f>
        <v>6547667</v>
      </c>
      <c r="N10" s="127">
        <f>'20190515_LV'!N10</f>
        <v>6625703</v>
      </c>
      <c r="O10" s="127">
        <f>'20190515_LV'!O10</f>
        <v>6733735</v>
      </c>
      <c r="P10" s="127">
        <f>'20190515_LV'!P10</f>
        <v>6805842</v>
      </c>
      <c r="Q10" s="127">
        <f>'20190515_LV'!Q10</f>
        <v>6873013</v>
      </c>
      <c r="R10" s="127">
        <f>'20190515_LV'!R10</f>
        <v>6892653</v>
      </c>
      <c r="S10" s="127">
        <f>'20190515_LV'!S10</f>
        <v>6935432</v>
      </c>
      <c r="T10" s="127">
        <f>'20190515_LV'!T10</f>
        <v>6932936</v>
      </c>
      <c r="U10" s="127">
        <f>'20190515_LV'!U10</f>
        <v>6959810</v>
      </c>
      <c r="V10" s="127">
        <f>'20190515_LV'!V10</f>
        <v>6923331</v>
      </c>
      <c r="W10" s="127">
        <f>'20190515_LV'!W10</f>
        <v>6442672</v>
      </c>
      <c r="X10" s="127">
        <f>'20190515_LV'!X10</f>
        <v>6813819</v>
      </c>
      <c r="Y10" s="127">
        <f>'20190515_LV'!Y10</f>
        <v>6940685</v>
      </c>
      <c r="Z10" s="127">
        <f>'20190515_LV'!Z10</f>
        <v>6893875</v>
      </c>
      <c r="AA10" s="127">
        <f>'20190515_LV'!AA10</f>
        <v>7045305</v>
      </c>
      <c r="AB10" s="127">
        <f>'20190515_LV'!AB10</f>
        <v>7117409</v>
      </c>
      <c r="AC10" s="127">
        <f>'20190515_LV'!AC10</f>
        <v>7104287</v>
      </c>
      <c r="AD10" s="127">
        <f>'20190515_LV'!AD10</f>
        <v>7238066</v>
      </c>
      <c r="AE10" s="127">
        <f>'20190515_LV'!AE10</f>
        <v>7213056</v>
      </c>
      <c r="AF10" s="127">
        <f>'20190515_LV'!AF10</f>
        <v>7138928</v>
      </c>
      <c r="AG10" s="127">
        <f>'20190515_LV'!AG10</f>
        <v>7137093</v>
      </c>
      <c r="AL10" s="6"/>
    </row>
    <row r="11" spans="1:39" s="5" customFormat="1" ht="15" x14ac:dyDescent="0.25">
      <c r="A11" s="68" t="s">
        <v>53</v>
      </c>
      <c r="B11" s="127">
        <f>'20190515_LV'!B11</f>
        <v>6041627</v>
      </c>
      <c r="C11" s="127">
        <f>'20190515_LV'!C11</f>
        <v>6148993</v>
      </c>
      <c r="D11" s="127">
        <f>'20190515_LV'!D11</f>
        <v>6198021</v>
      </c>
      <c r="E11" s="127">
        <f>'20190515_LV'!E11</f>
        <v>6189130</v>
      </c>
      <c r="F11" s="127">
        <f>'20190515_LV'!F11</f>
        <v>6271375</v>
      </c>
      <c r="G11" s="127">
        <f>'20190515_LV'!G11</f>
        <v>6268501</v>
      </c>
      <c r="H11" s="127">
        <f>'20190515_LV'!H11</f>
        <v>6322114</v>
      </c>
      <c r="I11" s="127">
        <f>'20190515_LV'!I11</f>
        <v>6469382</v>
      </c>
      <c r="J11" s="127">
        <f>'20190515_LV'!J11</f>
        <v>6555086</v>
      </c>
      <c r="K11" s="127">
        <f>'20190515_LV'!K11</f>
        <v>6676858</v>
      </c>
      <c r="L11" s="127">
        <f>'20190515_LV'!L11</f>
        <v>6792777</v>
      </c>
      <c r="M11" s="127">
        <f>'20190515_LV'!M11</f>
        <v>6887118</v>
      </c>
      <c r="N11" s="127">
        <f>'20190515_LV'!N11</f>
        <v>7035072</v>
      </c>
      <c r="O11" s="127">
        <f>'20190515_LV'!O11</f>
        <v>7213950</v>
      </c>
      <c r="P11" s="127">
        <f>'20190515_LV'!P11</f>
        <v>7373018</v>
      </c>
      <c r="Q11" s="127">
        <f>'20190515_LV'!Q11</f>
        <v>7509785</v>
      </c>
      <c r="R11" s="127">
        <f>'20190515_LV'!R11</f>
        <v>7601093</v>
      </c>
      <c r="S11" s="127">
        <f>'20190515_LV'!S11</f>
        <v>7651405</v>
      </c>
      <c r="T11" s="127">
        <f>'20190515_LV'!T11</f>
        <v>7671519</v>
      </c>
      <c r="U11" s="127">
        <f>'20190515_LV'!U11</f>
        <v>7741996</v>
      </c>
      <c r="V11" s="127">
        <f>'20190515_LV'!V11</f>
        <v>7835705</v>
      </c>
      <c r="W11" s="127">
        <f>'20190515_LV'!W11</f>
        <v>7146910</v>
      </c>
      <c r="X11" s="127">
        <f>'20190515_LV'!X11</f>
        <v>7521042</v>
      </c>
      <c r="Y11" s="127">
        <f>'20190515_LV'!Y11</f>
        <v>7781519</v>
      </c>
      <c r="Z11" s="127">
        <f>'20190515_LV'!Z11</f>
        <v>7984122</v>
      </c>
      <c r="AA11" s="127">
        <f>'20190515_LV'!AA11</f>
        <v>8215166</v>
      </c>
      <c r="AB11" s="127">
        <f>'20190515_LV'!AB11</f>
        <v>8494963</v>
      </c>
      <c r="AC11" s="127">
        <f>'20190515_LV'!AC11</f>
        <v>8782997</v>
      </c>
      <c r="AD11" s="127">
        <f>'20190515_LV'!AD11</f>
        <v>9390344</v>
      </c>
      <c r="AE11" s="127">
        <f>'20190515_LV'!AE11</f>
        <v>9501901</v>
      </c>
      <c r="AF11" s="127">
        <f>'20190515_LV'!AF11</f>
        <v>9829580</v>
      </c>
      <c r="AG11" s="127">
        <f>'20190515_LV'!AG11</f>
        <v>10204502</v>
      </c>
      <c r="AL11" s="6"/>
    </row>
    <row r="12" spans="1:39" x14ac:dyDescent="0.2">
      <c r="A12" s="6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22"/>
      <c r="AH12" s="22"/>
      <c r="AI12" s="22"/>
      <c r="AJ12" s="6"/>
      <c r="AK12" s="40"/>
      <c r="AL12" s="6"/>
    </row>
    <row r="13" spans="1:39" x14ac:dyDescent="0.2">
      <c r="A13" s="54" t="s">
        <v>54</v>
      </c>
      <c r="F13" s="45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5">
        <v>2022</v>
      </c>
      <c r="O13" s="50"/>
      <c r="P13" s="50"/>
      <c r="Q13" s="50"/>
      <c r="R13" s="50"/>
      <c r="S13" s="50"/>
      <c r="T13" s="50"/>
      <c r="U13" s="50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22"/>
      <c r="AH13" s="22"/>
      <c r="AI13" s="22"/>
      <c r="AJ13" s="6"/>
      <c r="AK13" s="41"/>
      <c r="AL13" s="6"/>
    </row>
    <row r="14" spans="1:39" s="5" customFormat="1" ht="15" x14ac:dyDescent="0.25">
      <c r="A14" s="68" t="s">
        <v>101</v>
      </c>
      <c r="B14" s="58"/>
      <c r="C14" s="58"/>
      <c r="D14" s="58"/>
      <c r="E14" s="58"/>
      <c r="F14" s="45"/>
      <c r="G14" s="127">
        <f>'20190515_LV'!G14</f>
        <v>24572126</v>
      </c>
      <c r="H14" s="127">
        <f>'20190515_LV'!H14</f>
        <v>25154145</v>
      </c>
      <c r="I14" s="127">
        <f>'20190515_LV'!I14</f>
        <v>25987370</v>
      </c>
      <c r="J14" s="127">
        <f>'20190515_LV'!J14</f>
        <v>27024748</v>
      </c>
      <c r="K14" s="127">
        <f>'20190515_LV'!K14</f>
        <v>27719204</v>
      </c>
      <c r="L14" s="127">
        <f>'20190515_LV'!L14</f>
        <v>27108554</v>
      </c>
      <c r="M14" s="127">
        <f>'20190515_LV'!M14</f>
        <v>28210250</v>
      </c>
      <c r="N14" s="127">
        <f>'20190515_LV'!N14</f>
        <v>28767737</v>
      </c>
      <c r="O14" s="50"/>
      <c r="P14" s="50"/>
      <c r="Q14" s="50"/>
      <c r="R14" s="50"/>
      <c r="S14" s="50"/>
      <c r="T14" s="50"/>
      <c r="U14" s="50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22"/>
      <c r="AH14" s="22"/>
      <c r="AI14" s="22"/>
      <c r="AJ14" s="6"/>
      <c r="AK14" s="41"/>
      <c r="AL14" s="6"/>
    </row>
    <row r="15" spans="1:39" s="5" customFormat="1" ht="15" x14ac:dyDescent="0.25">
      <c r="A15" s="68" t="s">
        <v>53</v>
      </c>
      <c r="B15" s="58"/>
      <c r="C15" s="58"/>
      <c r="D15" s="58"/>
      <c r="E15" s="58"/>
      <c r="F15" s="45"/>
      <c r="G15" s="127">
        <f>'20190515_LV'!G15</f>
        <v>24572126</v>
      </c>
      <c r="H15" s="127">
        <f>'20190515_LV'!H15</f>
        <v>25371324</v>
      </c>
      <c r="I15" s="127">
        <f>'20190515_LV'!I15</f>
        <v>26984433</v>
      </c>
      <c r="J15" s="127">
        <f>'20190515_LV'!J15</f>
        <v>29153556</v>
      </c>
      <c r="K15" s="127">
        <f>'20190515_LV'!K15</f>
        <v>30678645</v>
      </c>
      <c r="L15" s="127">
        <f>'20190515_LV'!L15</f>
        <v>30294045</v>
      </c>
      <c r="M15" s="127">
        <f>'20190515_LV'!M15</f>
        <v>33587579</v>
      </c>
      <c r="N15" s="127">
        <f>'20190515_LV'!N15</f>
        <v>39080733</v>
      </c>
      <c r="O15" s="50"/>
      <c r="P15" s="50"/>
      <c r="Q15" s="50"/>
      <c r="R15" s="50"/>
      <c r="S15" s="50"/>
      <c r="T15" s="50"/>
      <c r="U15" s="50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22"/>
      <c r="AH15" s="22"/>
      <c r="AI15" s="22"/>
      <c r="AJ15" s="6"/>
      <c r="AK15" s="6"/>
      <c r="AL15" s="6"/>
    </row>
    <row r="16" spans="1:39" s="5" customFormat="1" x14ac:dyDescent="0.2">
      <c r="A16" s="6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22"/>
      <c r="AH16" s="22"/>
      <c r="AI16" s="22"/>
      <c r="AJ16" s="6"/>
      <c r="AK16" s="6"/>
      <c r="AL16" s="6"/>
    </row>
    <row r="17" spans="1:40" x14ac:dyDescent="0.2">
      <c r="A17" s="54" t="s">
        <v>55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39" t="s">
        <v>124</v>
      </c>
      <c r="AE17" s="39" t="s">
        <v>125</v>
      </c>
      <c r="AF17" s="39" t="s">
        <v>129</v>
      </c>
      <c r="AG17" s="39" t="s">
        <v>130</v>
      </c>
      <c r="AL17" s="6"/>
    </row>
    <row r="18" spans="1:40" ht="15" x14ac:dyDescent="0.25">
      <c r="A18" s="70" t="s">
        <v>56</v>
      </c>
      <c r="B18" s="128">
        <f>'20190515_LV'!B18</f>
        <v>20567.5</v>
      </c>
      <c r="C18" s="128">
        <f>'20190515_LV'!C18</f>
        <v>20878.5</v>
      </c>
      <c r="D18" s="128">
        <f>'20190515_LV'!D18</f>
        <v>20595.8</v>
      </c>
      <c r="E18" s="128">
        <f>'20190515_LV'!E18</f>
        <v>20577.7</v>
      </c>
      <c r="F18" s="128">
        <f>'20190515_LV'!F18</f>
        <v>20476</v>
      </c>
      <c r="G18" s="128">
        <f>'20190515_LV'!G18</f>
        <v>20732.7</v>
      </c>
      <c r="H18" s="128">
        <f>'20190515_LV'!H18</f>
        <v>20641.900000000001</v>
      </c>
      <c r="I18" s="128">
        <f>'20190515_LV'!I18</f>
        <v>20885.099999999999</v>
      </c>
      <c r="J18" s="128">
        <f>'20190515_LV'!J18</f>
        <v>21128.1</v>
      </c>
      <c r="K18" s="128">
        <f>'20190515_LV'!K18</f>
        <v>21374.400000000001</v>
      </c>
      <c r="L18" s="128">
        <f>'20190515_LV'!L18</f>
        <v>21237.599999999999</v>
      </c>
      <c r="M18" s="128">
        <f>'20190515_LV'!M18</f>
        <v>21420</v>
      </c>
      <c r="N18" s="128">
        <f>'20190515_LV'!N18</f>
        <v>21548.9</v>
      </c>
      <c r="O18" s="128">
        <f>'20190515_LV'!O18</f>
        <v>21877.200000000001</v>
      </c>
      <c r="P18" s="128">
        <f>'20190515_LV'!P18</f>
        <v>21850.9</v>
      </c>
      <c r="Q18" s="128">
        <f>'20190515_LV'!Q18</f>
        <v>22041.4</v>
      </c>
      <c r="R18" s="128">
        <f>'20190515_LV'!R18</f>
        <v>22174.2</v>
      </c>
      <c r="S18" s="128">
        <f>'20190515_LV'!S18</f>
        <v>22593.7</v>
      </c>
      <c r="T18" s="128">
        <f>'20190515_LV'!T18</f>
        <v>22476.7</v>
      </c>
      <c r="U18" s="128">
        <f>'20190515_LV'!U18</f>
        <v>22528.799999999999</v>
      </c>
      <c r="V18" s="128">
        <f>'20190515_LV'!V18</f>
        <v>22604.7</v>
      </c>
      <c r="W18" s="128">
        <f>'20190515_LV'!W18</f>
        <v>22498</v>
      </c>
      <c r="X18" s="128">
        <f>'20190515_LV'!X18</f>
        <v>22476.799999999999</v>
      </c>
      <c r="Y18" s="128">
        <f>'20190515_LV'!Y18</f>
        <v>22390.400000000001</v>
      </c>
      <c r="Z18" s="128">
        <f>'20190515_LV'!Z18</f>
        <v>22576.799999999999</v>
      </c>
      <c r="AA18" s="128">
        <f>'20190515_LV'!AA18</f>
        <v>23021.8</v>
      </c>
      <c r="AB18" s="128">
        <f>'20190515_LV'!AB18</f>
        <v>23329.4</v>
      </c>
      <c r="AC18" s="128">
        <f>'20190515_LV'!AC18</f>
        <v>23989.200000000001</v>
      </c>
      <c r="AD18" s="128">
        <f>'20190515_LV'!AD18</f>
        <v>24660.1</v>
      </c>
      <c r="AE18" s="128">
        <f>'20190515_LV'!AE18</f>
        <v>26798.5</v>
      </c>
      <c r="AF18" s="128">
        <f>'20190515_LV'!AF18</f>
        <v>28402.7</v>
      </c>
      <c r="AG18" s="128">
        <f>'20190515_LV'!AG18</f>
        <v>29140.3</v>
      </c>
      <c r="AL18" s="6"/>
    </row>
    <row r="19" spans="1:40" x14ac:dyDescent="0.2">
      <c r="A19" s="6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22"/>
      <c r="AH19" s="22"/>
      <c r="AI19" s="22"/>
      <c r="AJ19" s="6"/>
      <c r="AK19" s="6"/>
      <c r="AL19" s="6"/>
    </row>
    <row r="20" spans="1:40" x14ac:dyDescent="0.2">
      <c r="A20" s="54" t="s">
        <v>57</v>
      </c>
      <c r="F20" s="45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55">
        <v>2022</v>
      </c>
      <c r="O20" s="50"/>
      <c r="P20" s="50"/>
      <c r="Q20" s="50"/>
      <c r="R20" s="50"/>
      <c r="S20" s="50"/>
      <c r="T20" s="50"/>
      <c r="U20" s="50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22"/>
      <c r="AH20" s="22"/>
      <c r="AI20" s="22"/>
      <c r="AJ20" s="6"/>
      <c r="AK20" s="6"/>
      <c r="AL20" s="6"/>
    </row>
    <row r="21" spans="1:40" ht="34.5" customHeight="1" x14ac:dyDescent="0.2">
      <c r="A21" s="70" t="s">
        <v>58</v>
      </c>
      <c r="B21" s="51"/>
      <c r="C21" s="51"/>
      <c r="D21" s="51"/>
      <c r="E21" s="51"/>
      <c r="F21" s="130"/>
      <c r="G21" s="79">
        <f>'20190515_LV'!G21</f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79">
        <f>SUM(U18:X18)/SUM(Q18:T18)-1</f>
        <v>9.2097305288623144E-3</v>
      </c>
      <c r="O21" s="50"/>
      <c r="P21" s="50"/>
      <c r="Q21" s="50"/>
      <c r="R21" s="50"/>
      <c r="S21" s="50"/>
      <c r="T21" s="50"/>
      <c r="U21" s="50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22"/>
      <c r="AH21" s="22"/>
      <c r="AI21" s="22"/>
      <c r="AJ21" s="6"/>
      <c r="AK21" s="75"/>
      <c r="AL21" s="75"/>
      <c r="AM21" s="75"/>
      <c r="AN21" s="72"/>
    </row>
    <row r="22" spans="1:40" x14ac:dyDescent="0.2">
      <c r="A22" s="6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22"/>
      <c r="AH22" s="22"/>
      <c r="AI22" s="22"/>
      <c r="AJ22" s="6"/>
      <c r="AK22" s="75"/>
      <c r="AL22" s="75"/>
      <c r="AM22" s="75"/>
      <c r="AN22" s="73"/>
    </row>
    <row r="23" spans="1:40" x14ac:dyDescent="0.2">
      <c r="A23" s="54" t="s">
        <v>59</v>
      </c>
      <c r="B23" s="55" t="s">
        <v>14</v>
      </c>
      <c r="C23" s="55" t="s">
        <v>15</v>
      </c>
      <c r="D23" s="55" t="s">
        <v>16</v>
      </c>
      <c r="E23" s="55" t="s">
        <v>17</v>
      </c>
      <c r="F23" s="55" t="s">
        <v>18</v>
      </c>
      <c r="G23" s="55" t="s">
        <v>19</v>
      </c>
      <c r="H23" s="55" t="s">
        <v>20</v>
      </c>
      <c r="I23" s="55" t="s">
        <v>21</v>
      </c>
      <c r="J23" s="55" t="s">
        <v>22</v>
      </c>
      <c r="K23" s="55" t="s">
        <v>23</v>
      </c>
      <c r="L23" s="55" t="s">
        <v>24</v>
      </c>
      <c r="M23" s="55" t="s">
        <v>25</v>
      </c>
      <c r="N23" s="55" t="s">
        <v>26</v>
      </c>
      <c r="O23" s="55" t="s">
        <v>27</v>
      </c>
      <c r="P23" s="55" t="s">
        <v>28</v>
      </c>
      <c r="Q23" s="55" t="s">
        <v>29</v>
      </c>
      <c r="R23" s="39" t="s">
        <v>30</v>
      </c>
      <c r="S23" s="39" t="s">
        <v>31</v>
      </c>
      <c r="T23" s="39" t="s">
        <v>32</v>
      </c>
      <c r="U23" s="39" t="s">
        <v>98</v>
      </c>
      <c r="V23" s="39" t="s">
        <v>104</v>
      </c>
      <c r="W23" s="39" t="s">
        <v>106</v>
      </c>
      <c r="X23" s="39" t="s">
        <v>107</v>
      </c>
      <c r="Y23" s="39" t="s">
        <v>108</v>
      </c>
      <c r="Z23" s="39" t="s">
        <v>118</v>
      </c>
      <c r="AA23" s="39" t="s">
        <v>121</v>
      </c>
      <c r="AB23" s="39" t="s">
        <v>122</v>
      </c>
      <c r="AC23" s="39" t="s">
        <v>123</v>
      </c>
      <c r="AD23" s="39" t="s">
        <v>124</v>
      </c>
      <c r="AE23" s="39" t="s">
        <v>125</v>
      </c>
      <c r="AF23" s="39" t="s">
        <v>129</v>
      </c>
      <c r="AG23" s="39" t="s">
        <v>130</v>
      </c>
      <c r="AK23" s="75"/>
      <c r="AL23" s="75"/>
      <c r="AM23" s="75"/>
      <c r="AN23" s="73"/>
    </row>
    <row r="24" spans="1:40" ht="25.5" x14ac:dyDescent="0.25">
      <c r="A24" s="70" t="s">
        <v>60</v>
      </c>
      <c r="B24" s="129">
        <f>'20190515_LV'!B25</f>
        <v>1.002</v>
      </c>
      <c r="C24" s="129">
        <f>'20190515_LV'!C25</f>
        <v>1.006</v>
      </c>
      <c r="D24" s="129">
        <f>'20190515_LV'!D25</f>
        <v>1.004</v>
      </c>
      <c r="E24" s="129">
        <f>'20190515_LV'!E25</f>
        <v>0.99299999999999999</v>
      </c>
      <c r="F24" s="129">
        <f>'20190515_LV'!F25</f>
        <v>1.0009999999999999</v>
      </c>
      <c r="G24" s="129">
        <f>'20190515_LV'!G25</f>
        <v>1.002</v>
      </c>
      <c r="H24" s="129">
        <f>'20190515_LV'!H25</f>
        <v>1.008</v>
      </c>
      <c r="I24" s="129">
        <f>'20190515_LV'!I25</f>
        <v>1.022</v>
      </c>
      <c r="J24" s="129">
        <f>'20190515_LV'!J25</f>
        <v>1.0209999999999999</v>
      </c>
      <c r="K24" s="129">
        <f>'20190515_LV'!K25</f>
        <v>1.032</v>
      </c>
      <c r="L24" s="129">
        <f>'20190515_LV'!L25</f>
        <v>1.0349999999999999</v>
      </c>
      <c r="M24" s="129">
        <f>'20190515_LV'!M25</f>
        <v>1.028</v>
      </c>
      <c r="N24" s="129">
        <f>'20190515_LV'!N25</f>
        <v>1.0369999999999999</v>
      </c>
      <c r="O24" s="129">
        <f>'20190515_LV'!O25</f>
        <v>1.038</v>
      </c>
      <c r="P24" s="129">
        <f>'20190515_LV'!P25</f>
        <v>1.0409999999999999</v>
      </c>
      <c r="Q24" s="129">
        <f>'20190515_LV'!Q25</f>
        <v>1.04</v>
      </c>
      <c r="R24" s="129">
        <f>'20190515_LV'!R25</f>
        <v>1.04</v>
      </c>
      <c r="S24" s="129">
        <f>'20190515_LV'!S25</f>
        <v>1.0289999999999999</v>
      </c>
      <c r="T24" s="129">
        <f>'20190515_LV'!T25</f>
        <v>1.022</v>
      </c>
      <c r="U24" s="129">
        <f>'20190515_LV'!U25</f>
        <v>1.0149999999999999</v>
      </c>
      <c r="V24" s="129">
        <f>'20190515_LV'!V25</f>
        <v>1.0249999999999999</v>
      </c>
      <c r="W24" s="129">
        <f>'20190515_LV'!W25</f>
        <v>1.004</v>
      </c>
      <c r="X24" s="129">
        <f>'20190515_LV'!X25</f>
        <v>1.0029999999999999</v>
      </c>
      <c r="Y24" s="129">
        <f>'20190515_LV'!Y25</f>
        <v>1.0089999999999999</v>
      </c>
      <c r="Z24" s="129">
        <f>'20190515_LV'!Z25</f>
        <v>1.0209999999999999</v>
      </c>
      <c r="AA24" s="129">
        <f>'20190515_LV'!AA25</f>
        <v>1.0509999999999999</v>
      </c>
      <c r="AB24" s="129">
        <f>'20190515_LV'!AB25</f>
        <v>1.079</v>
      </c>
      <c r="AC24" s="129">
        <f>'20190515_LV'!AC25</f>
        <v>1.103</v>
      </c>
      <c r="AD24" s="129">
        <f>'20190515_LV'!AD25</f>
        <v>1.1160000000000001</v>
      </c>
      <c r="AE24" s="129">
        <f>'20190515_LV'!AE25</f>
        <v>1.137</v>
      </c>
      <c r="AF24" s="129">
        <f>'20190515_LV'!AF25</f>
        <v>1.151</v>
      </c>
      <c r="AG24" s="129">
        <f>'20190515_LV'!AG25</f>
        <v>1.1559999999999999</v>
      </c>
      <c r="AK24" s="75"/>
      <c r="AL24" s="75"/>
      <c r="AM24" s="75"/>
      <c r="AN24" s="74"/>
    </row>
    <row r="25" spans="1:40" x14ac:dyDescent="0.2">
      <c r="A25" s="6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2"/>
      <c r="AH25" s="22"/>
      <c r="AI25" s="22"/>
      <c r="AJ25" s="6"/>
      <c r="AK25" s="6"/>
      <c r="AL25" s="6"/>
    </row>
    <row r="26" spans="1:40" x14ac:dyDescent="0.2">
      <c r="A26" s="54" t="s">
        <v>61</v>
      </c>
      <c r="F26" s="45"/>
      <c r="G26" s="55">
        <v>2015</v>
      </c>
      <c r="H26" s="55">
        <v>2016</v>
      </c>
      <c r="I26" s="55">
        <v>2017</v>
      </c>
      <c r="J26" s="55">
        <v>2018</v>
      </c>
      <c r="K26" s="55">
        <v>2019</v>
      </c>
      <c r="L26" s="55">
        <v>2020</v>
      </c>
      <c r="M26" s="55">
        <v>2021</v>
      </c>
      <c r="N26" s="55">
        <v>2022</v>
      </c>
      <c r="O26" s="50"/>
      <c r="P26" s="50"/>
      <c r="Q26" s="50"/>
      <c r="R26" s="50"/>
      <c r="S26" s="50"/>
      <c r="T26" s="50"/>
      <c r="U26" s="50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2"/>
      <c r="AH26" s="22"/>
      <c r="AI26" s="22"/>
      <c r="AJ26" s="6"/>
      <c r="AK26" s="6"/>
      <c r="AL26" s="6"/>
    </row>
    <row r="27" spans="1:40" ht="15" x14ac:dyDescent="0.25">
      <c r="A27" s="70" t="s">
        <v>62</v>
      </c>
      <c r="B27" s="51"/>
      <c r="C27" s="51"/>
      <c r="D27" s="51"/>
      <c r="E27" s="51"/>
      <c r="F27" s="50"/>
      <c r="G27" s="129">
        <f>'20190515_LV'!G28</f>
        <v>1.0009999999999999</v>
      </c>
      <c r="H27" s="129">
        <f>'20190515_LV'!H28</f>
        <v>1.0089999999999999</v>
      </c>
      <c r="I27" s="129">
        <f>'20190515_LV'!I28</f>
        <v>1.0289999999999999</v>
      </c>
      <c r="J27" s="129">
        <f>'20190515_LV'!J28</f>
        <v>1.0389999999999999</v>
      </c>
      <c r="K27" s="129">
        <f>'20190515_LV'!K28</f>
        <v>1.026</v>
      </c>
      <c r="L27" s="129">
        <f>'20190515_LV'!L28</f>
        <v>1.01</v>
      </c>
      <c r="M27" s="129">
        <f>'20190515_LV'!M28</f>
        <v>1.0649999999999999</v>
      </c>
      <c r="N27" s="129">
        <f>'20190515_LV'!N28</f>
        <v>1.141</v>
      </c>
      <c r="O27" s="50"/>
      <c r="P27" s="50"/>
      <c r="Q27" s="50"/>
      <c r="R27" s="50"/>
      <c r="S27" s="50"/>
      <c r="T27" s="50"/>
      <c r="U27" s="50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22"/>
      <c r="AH27" s="22"/>
      <c r="AI27" s="22"/>
      <c r="AJ27" s="6"/>
      <c r="AK27" s="6"/>
      <c r="AL27" s="6"/>
    </row>
    <row r="28" spans="1:40" x14ac:dyDescent="0.2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21"/>
      <c r="AH28" s="21"/>
      <c r="AI28" s="21"/>
    </row>
    <row r="29" spans="1:40" ht="15" hidden="1" x14ac:dyDescent="0.2">
      <c r="L29" s="132"/>
      <c r="M29" s="132"/>
      <c r="N29" s="132"/>
      <c r="O29" s="132"/>
    </row>
    <row r="30" spans="1:40" ht="15" hidden="1" x14ac:dyDescent="0.2">
      <c r="L30" s="134"/>
      <c r="M30" s="134"/>
      <c r="N30" s="134"/>
      <c r="O30" s="134"/>
    </row>
    <row r="32" spans="1:40" ht="15" hidden="1" x14ac:dyDescent="0.2">
      <c r="L32" s="132"/>
      <c r="M32" s="132"/>
      <c r="N32" s="132"/>
      <c r="O32" s="132"/>
    </row>
  </sheetData>
  <mergeCells count="15">
    <mergeCell ref="AJ1:AM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  <mergeCell ref="AA1:AD1"/>
    <mergeCell ref="AE1:AE2"/>
    <mergeCell ref="AF1:AI1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1"/>
  <sheetViews>
    <sheetView showGridLines="0" zoomScale="80" zoomScaleNormal="80" workbookViewId="0">
      <selection sqref="A1:G1"/>
    </sheetView>
  </sheetViews>
  <sheetFormatPr defaultColWidth="0" defaultRowHeight="14.25" customHeight="1" zeroHeight="1" x14ac:dyDescent="0.2"/>
  <cols>
    <col min="1" max="1" width="10.28515625" style="101" customWidth="1"/>
    <col min="2" max="2" width="12.140625" style="101" customWidth="1"/>
    <col min="3" max="3" width="13.42578125" style="101" customWidth="1"/>
    <col min="4" max="4" width="12" style="101" customWidth="1"/>
    <col min="5" max="5" width="11.28515625" style="101" customWidth="1"/>
    <col min="6" max="6" width="10.7109375" style="101" customWidth="1"/>
    <col min="7" max="7" width="12" style="101" customWidth="1"/>
    <col min="8" max="8" width="25.42578125" style="101" customWidth="1"/>
    <col min="9" max="10" width="8.7109375" style="101" customWidth="1"/>
    <col min="11" max="11" width="10.28515625" style="101" customWidth="1"/>
    <col min="12" max="12" width="14.28515625" style="101" customWidth="1"/>
    <col min="13" max="13" width="12.140625" style="101" customWidth="1"/>
    <col min="14" max="14" width="10.28515625" style="101" customWidth="1"/>
    <col min="15" max="15" width="8.7109375" style="101" customWidth="1"/>
    <col min="16" max="16" width="9.28515625" style="101" customWidth="1"/>
    <col min="17" max="27" width="8.7109375" style="101" customWidth="1"/>
    <col min="28" max="16384" width="8.7109375" style="101" hidden="1"/>
  </cols>
  <sheetData>
    <row r="1" spans="1:16" s="24" customFormat="1" ht="14.1" customHeight="1" x14ac:dyDescent="0.25">
      <c r="A1" s="159" t="s">
        <v>63</v>
      </c>
      <c r="B1" s="159"/>
      <c r="C1" s="159"/>
      <c r="D1" s="159"/>
      <c r="E1" s="159"/>
      <c r="F1" s="159"/>
      <c r="G1" s="159"/>
      <c r="J1" s="160" t="s">
        <v>64</v>
      </c>
      <c r="K1" s="160"/>
      <c r="L1" s="160"/>
      <c r="M1" s="160"/>
      <c r="N1" s="160"/>
      <c r="O1" s="160"/>
      <c r="P1" s="160"/>
    </row>
    <row r="2" spans="1:16" s="24" customFormat="1" ht="14.65" customHeight="1" x14ac:dyDescent="0.2">
      <c r="A2" s="161" t="s">
        <v>65</v>
      </c>
      <c r="B2" s="161"/>
      <c r="C2" s="161"/>
      <c r="D2" s="161"/>
      <c r="E2" s="161"/>
      <c r="F2" s="161"/>
      <c r="G2" s="161"/>
      <c r="J2" s="160"/>
      <c r="K2" s="160"/>
      <c r="L2" s="160"/>
      <c r="M2" s="160"/>
      <c r="N2" s="160"/>
      <c r="O2" s="160"/>
      <c r="P2" s="160"/>
    </row>
    <row r="3" spans="1:16" s="24" customFormat="1" ht="14.65" customHeight="1" x14ac:dyDescent="0.25">
      <c r="A3" s="161" t="s">
        <v>66</v>
      </c>
      <c r="B3" s="161"/>
      <c r="C3" s="161"/>
      <c r="D3" s="161"/>
      <c r="E3" s="161"/>
      <c r="F3" s="161"/>
      <c r="G3" s="161"/>
      <c r="J3" s="160"/>
      <c r="K3" s="160"/>
      <c r="L3" s="160"/>
      <c r="M3" s="160"/>
      <c r="N3" s="160"/>
      <c r="O3" s="160"/>
      <c r="P3" s="160"/>
    </row>
    <row r="4" spans="1:16" s="24" customFormat="1" ht="22.5" x14ac:dyDescent="0.2">
      <c r="A4" s="80"/>
      <c r="B4" s="81" t="s">
        <v>67</v>
      </c>
      <c r="C4" s="81" t="s">
        <v>68</v>
      </c>
      <c r="D4" s="81" t="s">
        <v>69</v>
      </c>
      <c r="E4" s="81" t="s">
        <v>70</v>
      </c>
      <c r="F4" s="81" t="s">
        <v>71</v>
      </c>
      <c r="G4" s="81" t="s">
        <v>72</v>
      </c>
      <c r="H4" s="80"/>
      <c r="I4" s="80"/>
      <c r="J4" s="80"/>
      <c r="K4" s="81" t="s">
        <v>8</v>
      </c>
      <c r="L4" s="81" t="s">
        <v>68</v>
      </c>
      <c r="M4" s="81" t="s">
        <v>69</v>
      </c>
      <c r="N4" s="81" t="s">
        <v>70</v>
      </c>
      <c r="O4" s="81" t="s">
        <v>71</v>
      </c>
      <c r="P4" s="81" t="s">
        <v>72</v>
      </c>
    </row>
    <row r="5" spans="1:16" s="24" customFormat="1" ht="45" x14ac:dyDescent="0.2">
      <c r="A5" s="80"/>
      <c r="B5" s="81" t="s">
        <v>73</v>
      </c>
      <c r="C5" s="81" t="s">
        <v>74</v>
      </c>
      <c r="D5" s="81" t="s">
        <v>75</v>
      </c>
      <c r="E5" s="81" t="s">
        <v>76</v>
      </c>
      <c r="F5" s="81" t="s">
        <v>77</v>
      </c>
      <c r="G5" s="81" t="s">
        <v>78</v>
      </c>
      <c r="H5" s="80"/>
      <c r="I5" s="80"/>
      <c r="J5" s="82"/>
      <c r="K5" s="81" t="s">
        <v>47</v>
      </c>
      <c r="L5" s="81" t="s">
        <v>74</v>
      </c>
      <c r="M5" s="81" t="s">
        <v>75</v>
      </c>
      <c r="N5" s="81" t="s">
        <v>76</v>
      </c>
      <c r="O5" s="81" t="s">
        <v>77</v>
      </c>
      <c r="P5" s="81" t="s">
        <v>79</v>
      </c>
    </row>
    <row r="6" spans="1:16" s="24" customFormat="1" ht="15" x14ac:dyDescent="0.25">
      <c r="A6" s="83" t="s">
        <v>80</v>
      </c>
      <c r="B6" s="104">
        <v>5757613</v>
      </c>
      <c r="C6" s="104">
        <v>3407983</v>
      </c>
      <c r="D6" s="104">
        <v>1054799</v>
      </c>
      <c r="E6" s="104">
        <v>1455945</v>
      </c>
      <c r="F6" s="104">
        <v>3338656</v>
      </c>
      <c r="G6" s="104">
        <v>-3646205</v>
      </c>
      <c r="H6" s="84"/>
      <c r="I6" s="85">
        <v>2014</v>
      </c>
      <c r="J6" s="83" t="s">
        <v>7</v>
      </c>
      <c r="K6" s="86">
        <f t="shared" ref="K6:K17" si="0">(B13/B9-1)*100</f>
        <v>1.4516161654102744</v>
      </c>
      <c r="L6" s="86">
        <f t="shared" ref="L6:L31" si="1">(C13-C9)/B9*100</f>
        <v>0.48685773063620891</v>
      </c>
      <c r="M6" s="86">
        <f t="shared" ref="M6:M31" si="2">(D13-D9)/B9*100</f>
        <v>0.63586390010688942</v>
      </c>
      <c r="N6" s="86">
        <f t="shared" ref="N6:N28" si="3">(E13-E9)/B9*100</f>
        <v>0.23719973778177453</v>
      </c>
      <c r="O6" s="86">
        <f t="shared" ref="O6:O31" si="4">(F13-F9)/B9*100</f>
        <v>3.9460885583079484</v>
      </c>
      <c r="P6" s="86">
        <f t="shared" ref="P6:P28" si="5">(G13-G9)/B9*100</f>
        <v>-3.0442502603401391</v>
      </c>
    </row>
    <row r="7" spans="1:16" s="24" customFormat="1" ht="15" x14ac:dyDescent="0.25">
      <c r="A7" s="83" t="s">
        <v>81</v>
      </c>
      <c r="B7" s="104">
        <v>5754521</v>
      </c>
      <c r="C7" s="104">
        <v>3521916</v>
      </c>
      <c r="D7" s="104">
        <v>1059177</v>
      </c>
      <c r="E7" s="104">
        <v>1439674</v>
      </c>
      <c r="F7" s="104">
        <v>3348073</v>
      </c>
      <c r="G7" s="104">
        <v>-3610958</v>
      </c>
      <c r="H7" s="84"/>
      <c r="I7" s="85">
        <v>2015</v>
      </c>
      <c r="J7" s="83" t="s">
        <v>4</v>
      </c>
      <c r="K7" s="86">
        <f t="shared" si="0"/>
        <v>3.0300495455954257</v>
      </c>
      <c r="L7" s="86">
        <f t="shared" si="1"/>
        <v>1.3762457594829209</v>
      </c>
      <c r="M7" s="86">
        <f t="shared" si="2"/>
        <v>0.59376165169893569</v>
      </c>
      <c r="N7" s="86">
        <f t="shared" si="3"/>
        <v>2.3309773629964229E-2</v>
      </c>
      <c r="O7" s="86">
        <f t="shared" si="4"/>
        <v>2.0796364559418925</v>
      </c>
      <c r="P7" s="86">
        <f t="shared" si="5"/>
        <v>1.1357351411244424E-2</v>
      </c>
    </row>
    <row r="8" spans="1:16" s="24" customFormat="1" ht="15" x14ac:dyDescent="0.25">
      <c r="A8" s="83" t="s">
        <v>82</v>
      </c>
      <c r="B8" s="104">
        <v>5833864</v>
      </c>
      <c r="C8" s="104">
        <v>3536188</v>
      </c>
      <c r="D8" s="104">
        <v>1067626</v>
      </c>
      <c r="E8" s="104">
        <v>1393945</v>
      </c>
      <c r="F8" s="104">
        <v>3401801</v>
      </c>
      <c r="G8" s="104">
        <v>-3662355</v>
      </c>
      <c r="H8" s="84"/>
      <c r="I8" s="85"/>
      <c r="J8" s="83" t="s">
        <v>5</v>
      </c>
      <c r="K8" s="86">
        <f t="shared" si="0"/>
        <v>4.0167848264681671</v>
      </c>
      <c r="L8" s="86">
        <f t="shared" si="1"/>
        <v>0.92877460685196045</v>
      </c>
      <c r="M8" s="86">
        <f t="shared" si="2"/>
        <v>0.54582656152947817</v>
      </c>
      <c r="N8" s="86">
        <f t="shared" si="3"/>
        <v>1.1147426624319492</v>
      </c>
      <c r="O8" s="86">
        <f t="shared" si="4"/>
        <v>1.3769823173033853</v>
      </c>
      <c r="P8" s="86">
        <f t="shared" si="5"/>
        <v>-0.74246824300277015</v>
      </c>
    </row>
    <row r="9" spans="1:16" s="24" customFormat="1" ht="15" x14ac:dyDescent="0.25">
      <c r="A9" s="83" t="s">
        <v>83</v>
      </c>
      <c r="B9" s="104">
        <v>5883649</v>
      </c>
      <c r="C9" s="104">
        <v>3492150</v>
      </c>
      <c r="D9" s="104">
        <v>1074483</v>
      </c>
      <c r="E9" s="104">
        <v>1371379</v>
      </c>
      <c r="F9" s="104">
        <v>3449450</v>
      </c>
      <c r="G9" s="104">
        <v>-3644052</v>
      </c>
      <c r="H9" s="84"/>
      <c r="I9" s="85"/>
      <c r="J9" s="83" t="s">
        <v>6</v>
      </c>
      <c r="K9" s="86">
        <f t="shared" si="0"/>
        <v>4.2997906857428658</v>
      </c>
      <c r="L9" s="86">
        <f t="shared" si="1"/>
        <v>2.0026883689399937</v>
      </c>
      <c r="M9" s="86">
        <f t="shared" si="2"/>
        <v>0.49803693164932261</v>
      </c>
      <c r="N9" s="86">
        <f t="shared" si="3"/>
        <v>-0.66858991294203973</v>
      </c>
      <c r="O9" s="86">
        <f t="shared" si="4"/>
        <v>2.7007786099721551</v>
      </c>
      <c r="P9" s="86">
        <f t="shared" si="5"/>
        <v>-3.0803090866567087</v>
      </c>
    </row>
    <row r="10" spans="1:16" s="24" customFormat="1" ht="15" x14ac:dyDescent="0.25">
      <c r="A10" s="83" t="s">
        <v>84</v>
      </c>
      <c r="B10" s="104">
        <v>5881653</v>
      </c>
      <c r="C10" s="104">
        <v>3474484</v>
      </c>
      <c r="D10" s="104">
        <v>1084922</v>
      </c>
      <c r="E10" s="104">
        <v>1341129</v>
      </c>
      <c r="F10" s="104">
        <v>3565055</v>
      </c>
      <c r="G10" s="104">
        <v>-3746196</v>
      </c>
      <c r="H10" s="84"/>
      <c r="I10" s="85"/>
      <c r="J10" s="83" t="s">
        <v>7</v>
      </c>
      <c r="K10" s="86">
        <f t="shared" si="0"/>
        <v>3.612580680666988</v>
      </c>
      <c r="L10" s="86">
        <f t="shared" si="1"/>
        <v>1.0691806092654166</v>
      </c>
      <c r="M10" s="86">
        <f t="shared" si="2"/>
        <v>0.36431215181895565</v>
      </c>
      <c r="N10" s="86">
        <f t="shared" si="3"/>
        <v>-1.6721736783548893</v>
      </c>
      <c r="O10" s="86">
        <f t="shared" si="4"/>
        <v>1.1695482217710436</v>
      </c>
      <c r="P10" s="86">
        <f t="shared" si="5"/>
        <v>-0.42177516482084187</v>
      </c>
    </row>
    <row r="11" spans="1:16" s="24" customFormat="1" ht="15" x14ac:dyDescent="0.25">
      <c r="A11" s="83" t="s">
        <v>85</v>
      </c>
      <c r="B11" s="104">
        <v>5911768</v>
      </c>
      <c r="C11" s="104">
        <v>3530778</v>
      </c>
      <c r="D11" s="104">
        <v>1094093</v>
      </c>
      <c r="E11" s="104">
        <v>1329574</v>
      </c>
      <c r="F11" s="104">
        <v>3556625</v>
      </c>
      <c r="G11" s="104">
        <v>-3723095</v>
      </c>
      <c r="H11" s="84"/>
      <c r="I11" s="85">
        <v>2016</v>
      </c>
      <c r="J11" s="83" t="s">
        <v>4</v>
      </c>
      <c r="K11" s="86">
        <f t="shared" si="0"/>
        <v>3.9276750161307161</v>
      </c>
      <c r="L11" s="86">
        <f t="shared" si="1"/>
        <v>2.432609940477271</v>
      </c>
      <c r="M11" s="86">
        <f t="shared" si="2"/>
        <v>0.32304323360072085</v>
      </c>
      <c r="N11" s="86">
        <f t="shared" si="3"/>
        <v>-1.3838085635500432</v>
      </c>
      <c r="O11" s="86">
        <f t="shared" si="4"/>
        <v>1.4562358598451781</v>
      </c>
      <c r="P11" s="86">
        <f t="shared" si="5"/>
        <v>-2.2148989994834873</v>
      </c>
    </row>
    <row r="12" spans="1:16" s="24" customFormat="1" ht="15" x14ac:dyDescent="0.25">
      <c r="A12" s="83" t="s">
        <v>86</v>
      </c>
      <c r="B12" s="104">
        <v>5938917</v>
      </c>
      <c r="C12" s="104">
        <v>3516906</v>
      </c>
      <c r="D12" s="104">
        <v>1101838</v>
      </c>
      <c r="E12" s="104">
        <v>1357599</v>
      </c>
      <c r="F12" s="104">
        <v>3585550</v>
      </c>
      <c r="G12" s="104">
        <v>-3692178</v>
      </c>
      <c r="H12" s="84"/>
      <c r="I12" s="85"/>
      <c r="J12" s="83" t="s">
        <v>5</v>
      </c>
      <c r="K12" s="86">
        <f t="shared" si="0"/>
        <v>1.5319476532919429</v>
      </c>
      <c r="L12" s="86">
        <f t="shared" si="1"/>
        <v>2.2012996421829008</v>
      </c>
      <c r="M12" s="86">
        <f t="shared" si="2"/>
        <v>0.31119338336777397</v>
      </c>
      <c r="N12" s="86">
        <f t="shared" si="3"/>
        <v>-3.3271639982300227</v>
      </c>
      <c r="O12" s="86">
        <f t="shared" si="4"/>
        <v>3.5253513813353248</v>
      </c>
      <c r="P12" s="86">
        <f t="shared" si="5"/>
        <v>-3.3090316496485492</v>
      </c>
    </row>
    <row r="13" spans="1:16" s="24" customFormat="1" ht="15" x14ac:dyDescent="0.25">
      <c r="A13" s="83" t="s">
        <v>87</v>
      </c>
      <c r="B13" s="104">
        <v>5969057</v>
      </c>
      <c r="C13" s="104">
        <v>3520795</v>
      </c>
      <c r="D13" s="104">
        <v>1111895</v>
      </c>
      <c r="E13" s="104">
        <v>1385335</v>
      </c>
      <c r="F13" s="104">
        <v>3681624</v>
      </c>
      <c r="G13" s="104">
        <v>-3823165</v>
      </c>
      <c r="H13" s="84"/>
      <c r="I13" s="85"/>
      <c r="J13" s="83" t="s">
        <v>6</v>
      </c>
      <c r="K13" s="86">
        <f t="shared" si="0"/>
        <v>0.9162326908801921</v>
      </c>
      <c r="L13" s="86">
        <f t="shared" si="1"/>
        <v>0.93810771812308058</v>
      </c>
      <c r="M13" s="86">
        <f t="shared" si="2"/>
        <v>0.37534640841111749</v>
      </c>
      <c r="N13" s="86">
        <f t="shared" si="3"/>
        <v>-1.3864085531840837</v>
      </c>
      <c r="O13" s="86">
        <f t="shared" si="4"/>
        <v>2.4220579056994214</v>
      </c>
      <c r="P13" s="86">
        <f t="shared" si="5"/>
        <v>-0.19187062640714544</v>
      </c>
    </row>
    <row r="14" spans="1:16" s="24" customFormat="1" ht="15" x14ac:dyDescent="0.25">
      <c r="A14" s="83" t="s">
        <v>14</v>
      </c>
      <c r="B14" s="104">
        <v>6059870</v>
      </c>
      <c r="C14" s="104">
        <v>3555430</v>
      </c>
      <c r="D14" s="104">
        <v>1119845</v>
      </c>
      <c r="E14" s="104">
        <v>1342500</v>
      </c>
      <c r="F14" s="104">
        <v>3687372</v>
      </c>
      <c r="G14" s="104">
        <v>-3745528</v>
      </c>
      <c r="H14" s="84"/>
      <c r="I14" s="85"/>
      <c r="J14" s="83" t="s">
        <v>7</v>
      </c>
      <c r="K14" s="86">
        <f t="shared" si="0"/>
        <v>2.3036547968258381</v>
      </c>
      <c r="L14" s="86">
        <f t="shared" si="1"/>
        <v>2.2180402134689281</v>
      </c>
      <c r="M14" s="86">
        <f t="shared" si="2"/>
        <v>0.53465862660302998</v>
      </c>
      <c r="N14" s="86">
        <f t="shared" si="3"/>
        <v>-0.37143308949480769</v>
      </c>
      <c r="O14" s="86">
        <f t="shared" si="4"/>
        <v>2.111163462573896</v>
      </c>
      <c r="P14" s="86">
        <f t="shared" si="5"/>
        <v>-3.3242065007581618</v>
      </c>
    </row>
    <row r="15" spans="1:16" s="24" customFormat="1" ht="15" x14ac:dyDescent="0.25">
      <c r="A15" s="83" t="s">
        <v>15</v>
      </c>
      <c r="B15" s="104">
        <v>6149231</v>
      </c>
      <c r="C15" s="104">
        <v>3585685</v>
      </c>
      <c r="D15" s="104">
        <v>1126361</v>
      </c>
      <c r="E15" s="104">
        <v>1395475</v>
      </c>
      <c r="F15" s="104">
        <v>3638029</v>
      </c>
      <c r="G15" s="104">
        <v>-3766988</v>
      </c>
      <c r="H15" s="84"/>
      <c r="I15" s="85">
        <v>2017</v>
      </c>
      <c r="J15" s="83" t="s">
        <v>4</v>
      </c>
      <c r="K15" s="86">
        <f t="shared" si="0"/>
        <v>1.9695351548346007</v>
      </c>
      <c r="L15" s="86">
        <f t="shared" si="1"/>
        <v>1.2828916134027282</v>
      </c>
      <c r="M15" s="86">
        <f t="shared" si="2"/>
        <v>0.59286598256366196</v>
      </c>
      <c r="N15" s="86">
        <f t="shared" si="3"/>
        <v>0.28992286613182017</v>
      </c>
      <c r="O15" s="86">
        <f t="shared" si="4"/>
        <v>4.4797917776166649</v>
      </c>
      <c r="P15" s="86">
        <f t="shared" si="5"/>
        <v>-4.3511929883729161</v>
      </c>
    </row>
    <row r="16" spans="1:16" s="24" customFormat="1" ht="15" x14ac:dyDescent="0.25">
      <c r="A16" s="83" t="s">
        <v>16</v>
      </c>
      <c r="B16" s="104">
        <v>6194278</v>
      </c>
      <c r="C16" s="104">
        <v>3635844</v>
      </c>
      <c r="D16" s="104">
        <v>1131416</v>
      </c>
      <c r="E16" s="104">
        <v>1317892</v>
      </c>
      <c r="F16" s="104">
        <v>3745947</v>
      </c>
      <c r="G16" s="104">
        <v>-3875115</v>
      </c>
      <c r="H16" s="84"/>
      <c r="I16" s="80"/>
      <c r="J16" s="83" t="s">
        <v>5</v>
      </c>
      <c r="K16" s="86">
        <f t="shared" si="0"/>
        <v>3.7729717331840051</v>
      </c>
      <c r="L16" s="86">
        <f t="shared" si="1"/>
        <v>0.67656677399008303</v>
      </c>
      <c r="M16" s="86">
        <f t="shared" si="2"/>
        <v>0.67770396868133786</v>
      </c>
      <c r="N16" s="86">
        <f t="shared" si="3"/>
        <v>2.9578433919538507</v>
      </c>
      <c r="O16" s="86">
        <f t="shared" si="4"/>
        <v>2.746901785139396</v>
      </c>
      <c r="P16" s="86">
        <f t="shared" si="5"/>
        <v>-4.3569292155566952</v>
      </c>
    </row>
    <row r="17" spans="1:16" s="24" customFormat="1" ht="15" x14ac:dyDescent="0.25">
      <c r="A17" s="83" t="s">
        <v>17</v>
      </c>
      <c r="B17" s="104">
        <v>6184694</v>
      </c>
      <c r="C17" s="104">
        <v>3584615</v>
      </c>
      <c r="D17" s="104">
        <v>1133641</v>
      </c>
      <c r="E17" s="104">
        <v>1285522</v>
      </c>
      <c r="F17" s="104">
        <v>3751435</v>
      </c>
      <c r="G17" s="104">
        <v>-3848341</v>
      </c>
      <c r="H17" s="84"/>
      <c r="I17" s="80"/>
      <c r="J17" s="83" t="s">
        <v>6</v>
      </c>
      <c r="K17" s="86">
        <f t="shared" si="0"/>
        <v>3.9798708437262853</v>
      </c>
      <c r="L17" s="86">
        <f t="shared" si="1"/>
        <v>2.0541248229092415</v>
      </c>
      <c r="M17" s="86">
        <f t="shared" si="2"/>
        <v>0.65269222745940181</v>
      </c>
      <c r="N17" s="86">
        <f t="shared" si="3"/>
        <v>2.6874282518470549</v>
      </c>
      <c r="O17" s="86">
        <f t="shared" si="4"/>
        <v>2.6492425570689768</v>
      </c>
      <c r="P17" s="86">
        <f t="shared" si="5"/>
        <v>-7.4937706285938068</v>
      </c>
    </row>
    <row r="18" spans="1:16" s="24" customFormat="1" ht="15" x14ac:dyDescent="0.25">
      <c r="A18" s="83" t="s">
        <v>18</v>
      </c>
      <c r="B18" s="104">
        <v>6297882</v>
      </c>
      <c r="C18" s="104">
        <v>3702843</v>
      </c>
      <c r="D18" s="104">
        <v>1139421</v>
      </c>
      <c r="E18" s="104">
        <v>1258643</v>
      </c>
      <c r="F18" s="104">
        <v>3775618</v>
      </c>
      <c r="G18" s="104">
        <v>-3879748</v>
      </c>
      <c r="H18" s="84"/>
      <c r="I18" s="80"/>
      <c r="J18" s="83" t="s">
        <v>7</v>
      </c>
      <c r="K18" s="86">
        <f t="shared" ref="K18:K31" si="6">(B25/B21-1)*100</f>
        <v>3.4849556705306428</v>
      </c>
      <c r="L18" s="86">
        <f t="shared" si="1"/>
        <v>2.5947785802431671</v>
      </c>
      <c r="M18" s="86">
        <f t="shared" si="2"/>
        <v>0.5380606299690478</v>
      </c>
      <c r="N18" s="86">
        <f t="shared" si="3"/>
        <v>2.3831199045133622</v>
      </c>
      <c r="O18" s="86">
        <f t="shared" si="4"/>
        <v>5.613822803503874</v>
      </c>
      <c r="P18" s="86">
        <f t="shared" si="5"/>
        <v>-4.9087364204648907</v>
      </c>
    </row>
    <row r="19" spans="1:16" s="24" customFormat="1" ht="15" x14ac:dyDescent="0.25">
      <c r="A19" s="83" t="s">
        <v>19</v>
      </c>
      <c r="B19" s="104">
        <v>6243434</v>
      </c>
      <c r="C19" s="104">
        <v>3721048</v>
      </c>
      <c r="D19" s="104">
        <v>1145497</v>
      </c>
      <c r="E19" s="104">
        <v>1190880</v>
      </c>
      <c r="F19" s="104">
        <v>3854811</v>
      </c>
      <c r="G19" s="104">
        <v>-3970468</v>
      </c>
      <c r="H19" s="84"/>
      <c r="I19" s="85">
        <v>2018</v>
      </c>
      <c r="J19" s="83" t="s">
        <v>4</v>
      </c>
      <c r="K19" s="86">
        <f t="shared" si="6"/>
        <v>3.1732249587000494</v>
      </c>
      <c r="L19" s="86">
        <f t="shared" si="1"/>
        <v>1.8887339162222645</v>
      </c>
      <c r="M19" s="86">
        <f t="shared" si="2"/>
        <v>0.4283764935756762</v>
      </c>
      <c r="N19" s="86">
        <f t="shared" si="3"/>
        <v>3.5357800259455079</v>
      </c>
      <c r="O19" s="86">
        <f t="shared" si="4"/>
        <v>1.68231593007762</v>
      </c>
      <c r="P19" s="86">
        <f t="shared" si="5"/>
        <v>-4.6747694342549533</v>
      </c>
    </row>
    <row r="20" spans="1:16" s="24" customFormat="1" ht="15" x14ac:dyDescent="0.25">
      <c r="A20" s="83" t="s">
        <v>20</v>
      </c>
      <c r="B20" s="104">
        <v>6251032</v>
      </c>
      <c r="C20" s="104">
        <v>3693953</v>
      </c>
      <c r="D20" s="104">
        <v>1154666</v>
      </c>
      <c r="E20" s="104">
        <v>1232014</v>
      </c>
      <c r="F20" s="104">
        <v>3895976</v>
      </c>
      <c r="G20" s="104">
        <v>-3887000</v>
      </c>
      <c r="H20" s="84"/>
      <c r="I20" s="85"/>
      <c r="J20" s="83" t="s">
        <v>5</v>
      </c>
      <c r="K20" s="86">
        <f t="shared" si="6"/>
        <v>3.9317505471911707</v>
      </c>
      <c r="L20" s="86">
        <f t="shared" si="1"/>
        <v>2.3462890938211576</v>
      </c>
      <c r="M20" s="86">
        <f t="shared" si="2"/>
        <v>0.33292190133750643</v>
      </c>
      <c r="N20" s="86">
        <f t="shared" si="3"/>
        <v>1.9165312161743553</v>
      </c>
      <c r="O20" s="86">
        <f t="shared" si="4"/>
        <v>6.4063928413610931</v>
      </c>
      <c r="P20" s="86">
        <f t="shared" si="5"/>
        <v>-3.6759239122969189</v>
      </c>
    </row>
    <row r="21" spans="1:16" s="24" customFormat="1" ht="15" x14ac:dyDescent="0.25">
      <c r="A21" s="83" t="s">
        <v>21</v>
      </c>
      <c r="B21" s="104">
        <v>6327168</v>
      </c>
      <c r="C21" s="104">
        <v>3721794</v>
      </c>
      <c r="D21" s="104">
        <v>1166708</v>
      </c>
      <c r="E21" s="104">
        <v>1262550</v>
      </c>
      <c r="F21" s="104">
        <v>3882004</v>
      </c>
      <c r="G21" s="104">
        <v>-4053933</v>
      </c>
      <c r="H21" s="84"/>
      <c r="I21" s="80"/>
      <c r="J21" s="83" t="s">
        <v>6</v>
      </c>
      <c r="K21" s="86">
        <f t="shared" si="6"/>
        <v>4.7082416961098161</v>
      </c>
      <c r="L21" s="86">
        <f t="shared" si="1"/>
        <v>1.5753525292642945</v>
      </c>
      <c r="M21" s="86">
        <f t="shared" si="2"/>
        <v>0.33357872493294038</v>
      </c>
      <c r="N21" s="86">
        <f t="shared" si="3"/>
        <v>1.9466092496478744</v>
      </c>
      <c r="O21" s="86">
        <f t="shared" si="4"/>
        <v>2.0355040874240267</v>
      </c>
      <c r="P21" s="86">
        <f t="shared" si="5"/>
        <v>-4.1232712007957151</v>
      </c>
    </row>
    <row r="22" spans="1:16" s="24" customFormat="1" ht="15" x14ac:dyDescent="0.25">
      <c r="A22" s="83" t="s">
        <v>22</v>
      </c>
      <c r="B22" s="104">
        <v>6421921</v>
      </c>
      <c r="C22" s="104">
        <v>3783638</v>
      </c>
      <c r="D22" s="104">
        <v>1176759</v>
      </c>
      <c r="E22" s="104">
        <v>1276902</v>
      </c>
      <c r="F22" s="104">
        <v>4057750</v>
      </c>
      <c r="G22" s="104">
        <v>-4153781</v>
      </c>
      <c r="H22" s="84"/>
      <c r="I22" s="80"/>
      <c r="J22" s="83" t="s">
        <v>7</v>
      </c>
      <c r="K22" s="86">
        <f t="shared" si="6"/>
        <v>4.9688843369707136</v>
      </c>
      <c r="L22" s="86">
        <f t="shared" si="1"/>
        <v>1.2554089876592684</v>
      </c>
      <c r="M22" s="86">
        <f t="shared" si="2"/>
        <v>0.42786232103740157</v>
      </c>
      <c r="N22" s="86">
        <f t="shared" si="3"/>
        <v>3.0210149660940302</v>
      </c>
      <c r="O22" s="86">
        <f t="shared" si="4"/>
        <v>0.96646637649715539</v>
      </c>
      <c r="P22" s="86">
        <f t="shared" si="5"/>
        <v>-4.4159392956300314</v>
      </c>
    </row>
    <row r="23" spans="1:16" s="24" customFormat="1" ht="15" x14ac:dyDescent="0.25">
      <c r="A23" s="83" t="s">
        <v>23</v>
      </c>
      <c r="B23" s="104">
        <v>6478997</v>
      </c>
      <c r="C23" s="104">
        <v>3763289</v>
      </c>
      <c r="D23" s="104">
        <v>1187809</v>
      </c>
      <c r="E23" s="104">
        <v>1375551</v>
      </c>
      <c r="F23" s="104">
        <v>4026312</v>
      </c>
      <c r="G23" s="104">
        <v>-4242490</v>
      </c>
      <c r="H23" s="84"/>
      <c r="I23" s="85">
        <v>2019</v>
      </c>
      <c r="J23" s="42" t="s">
        <v>4</v>
      </c>
      <c r="K23" s="86">
        <f t="shared" si="6"/>
        <v>4.0290064314684848</v>
      </c>
      <c r="L23" s="86">
        <f t="shared" si="1"/>
        <v>0.87610326028800256</v>
      </c>
      <c r="M23" s="86">
        <f t="shared" si="2"/>
        <v>0.5820665369395519</v>
      </c>
      <c r="N23" s="86">
        <f t="shared" si="3"/>
        <v>1.4759037644760111</v>
      </c>
      <c r="O23" s="86">
        <f t="shared" si="4"/>
        <v>2.650496105847183</v>
      </c>
      <c r="P23" s="86">
        <f t="shared" si="5"/>
        <v>-2.4957955404883077</v>
      </c>
    </row>
    <row r="24" spans="1:16" s="24" customFormat="1" ht="15" x14ac:dyDescent="0.25">
      <c r="A24" s="83" t="s">
        <v>24</v>
      </c>
      <c r="B24" s="104">
        <v>6499815</v>
      </c>
      <c r="C24" s="104">
        <v>3822357</v>
      </c>
      <c r="D24" s="104">
        <v>1195466</v>
      </c>
      <c r="E24" s="104">
        <v>1400006</v>
      </c>
      <c r="F24" s="104">
        <v>4061581</v>
      </c>
      <c r="G24" s="104">
        <v>-4355438</v>
      </c>
      <c r="H24" s="84"/>
      <c r="I24" s="80"/>
      <c r="J24" s="87" t="s">
        <v>5</v>
      </c>
      <c r="K24" s="88">
        <f t="shared" si="6"/>
        <v>2.9953213187035033</v>
      </c>
      <c r="L24" s="88">
        <f t="shared" si="1"/>
        <v>0.63395723175919461</v>
      </c>
      <c r="M24" s="88">
        <f t="shared" si="2"/>
        <v>0.65903989390731887</v>
      </c>
      <c r="N24" s="88">
        <f t="shared" si="3"/>
        <v>2.0169638395333345</v>
      </c>
      <c r="O24" s="88">
        <f t="shared" si="4"/>
        <v>-1.1889983790570908</v>
      </c>
      <c r="P24" s="88">
        <f t="shared" si="5"/>
        <v>-2.890891904715585</v>
      </c>
    </row>
    <row r="25" spans="1:16" s="24" customFormat="1" ht="15" x14ac:dyDescent="0.25">
      <c r="A25" s="83" t="s">
        <v>25</v>
      </c>
      <c r="B25" s="104">
        <v>6547667</v>
      </c>
      <c r="C25" s="104">
        <v>3885970</v>
      </c>
      <c r="D25" s="104">
        <v>1200752</v>
      </c>
      <c r="E25" s="104">
        <v>1413334</v>
      </c>
      <c r="F25" s="104">
        <v>4237200</v>
      </c>
      <c r="G25" s="104">
        <v>-4364517</v>
      </c>
      <c r="H25" s="84"/>
      <c r="I25" s="80"/>
      <c r="J25" s="83" t="s">
        <v>6</v>
      </c>
      <c r="K25" s="88">
        <f t="shared" si="6"/>
        <v>1.8674250739291409</v>
      </c>
      <c r="L25" s="88">
        <f t="shared" si="1"/>
        <v>0.19339267646824596</v>
      </c>
      <c r="M25" s="88">
        <f t="shared" si="2"/>
        <v>0.63101670594174819</v>
      </c>
      <c r="N25" s="88">
        <f t="shared" si="3"/>
        <v>2.2176682914472594</v>
      </c>
      <c r="O25" s="88">
        <f t="shared" si="4"/>
        <v>3.5812908968500889</v>
      </c>
      <c r="P25" s="88">
        <f t="shared" si="5"/>
        <v>-1.9313701375964942</v>
      </c>
    </row>
    <row r="26" spans="1:16" s="24" customFormat="1" ht="15" x14ac:dyDescent="0.25">
      <c r="A26" s="83" t="s">
        <v>26</v>
      </c>
      <c r="B26" s="104">
        <v>6625703</v>
      </c>
      <c r="C26" s="104">
        <v>3904931</v>
      </c>
      <c r="D26" s="104">
        <v>1204269</v>
      </c>
      <c r="E26" s="104">
        <v>1503967</v>
      </c>
      <c r="F26" s="104">
        <v>4165787</v>
      </c>
      <c r="G26" s="104">
        <v>-4453991</v>
      </c>
      <c r="H26" s="89"/>
      <c r="I26" s="85"/>
      <c r="J26" s="83" t="s">
        <v>7</v>
      </c>
      <c r="K26" s="88">
        <f t="shared" si="6"/>
        <v>1.2628668096510198</v>
      </c>
      <c r="L26" s="88">
        <f t="shared" si="1"/>
        <v>-1.0909771304084541</v>
      </c>
      <c r="M26" s="88">
        <f t="shared" si="2"/>
        <v>0.58736976054024637</v>
      </c>
      <c r="N26" s="88">
        <f t="shared" si="3"/>
        <v>0.73878806863889246</v>
      </c>
      <c r="O26" s="88">
        <f t="shared" si="4"/>
        <v>0.32663985940372875</v>
      </c>
      <c r="P26" s="88">
        <f t="shared" si="5"/>
        <v>-1.3584580736279708</v>
      </c>
    </row>
    <row r="27" spans="1:16" ht="15" x14ac:dyDescent="0.25">
      <c r="A27" s="107" t="s">
        <v>27</v>
      </c>
      <c r="B27" s="104">
        <v>6733735</v>
      </c>
      <c r="C27" s="104">
        <v>3915305</v>
      </c>
      <c r="D27" s="104">
        <v>1209379</v>
      </c>
      <c r="E27" s="104">
        <v>1499723</v>
      </c>
      <c r="F27" s="104">
        <v>4441382</v>
      </c>
      <c r="G27" s="104">
        <v>-4480653</v>
      </c>
      <c r="H27" s="108"/>
      <c r="I27" s="109">
        <v>2020</v>
      </c>
      <c r="J27" s="110" t="s">
        <v>4</v>
      </c>
      <c r="K27" s="95">
        <f t="shared" si="6"/>
        <v>0.44508261187672371</v>
      </c>
      <c r="L27" s="95">
        <f t="shared" si="1"/>
        <v>0.31645289556865841</v>
      </c>
      <c r="M27" s="95">
        <f t="shared" si="2"/>
        <v>0.47118286674231241</v>
      </c>
      <c r="N27" s="95">
        <f t="shared" si="3"/>
        <v>1.7136797688785437</v>
      </c>
      <c r="O27" s="95">
        <f t="shared" si="4"/>
        <v>2.1455163925994825</v>
      </c>
      <c r="P27" s="95">
        <f t="shared" si="5"/>
        <v>-4.0212092499071117</v>
      </c>
    </row>
    <row r="28" spans="1:16" ht="15" x14ac:dyDescent="0.25">
      <c r="A28" s="107" t="s">
        <v>28</v>
      </c>
      <c r="B28" s="104">
        <v>6805842</v>
      </c>
      <c r="C28" s="104">
        <v>3924752</v>
      </c>
      <c r="D28" s="104">
        <v>1217148</v>
      </c>
      <c r="E28" s="104">
        <v>1526532</v>
      </c>
      <c r="F28" s="104">
        <v>4193885</v>
      </c>
      <c r="G28" s="104">
        <v>-4623443</v>
      </c>
      <c r="H28" s="108"/>
      <c r="I28" s="109"/>
      <c r="J28" s="111" t="s">
        <v>5</v>
      </c>
      <c r="K28" s="95">
        <f t="shared" si="6"/>
        <v>-7.1049647664341631</v>
      </c>
      <c r="L28" s="95">
        <f t="shared" si="1"/>
        <v>-9.6417497857379324</v>
      </c>
      <c r="M28" s="95">
        <f t="shared" si="2"/>
        <v>0.41788312537704936</v>
      </c>
      <c r="N28" s="95">
        <f t="shared" si="3"/>
        <v>-1.726597564506436</v>
      </c>
      <c r="O28" s="95">
        <f t="shared" si="4"/>
        <v>-6.7855758660743852</v>
      </c>
      <c r="P28" s="95">
        <f t="shared" si="5"/>
        <v>9.3000839745815398</v>
      </c>
    </row>
    <row r="29" spans="1:16" ht="15" x14ac:dyDescent="0.25">
      <c r="A29" s="107" t="s">
        <v>29</v>
      </c>
      <c r="B29" s="104">
        <v>6873013</v>
      </c>
      <c r="C29" s="104">
        <v>3968170</v>
      </c>
      <c r="D29" s="104">
        <v>1228767</v>
      </c>
      <c r="E29" s="104">
        <v>1611140</v>
      </c>
      <c r="F29" s="104">
        <v>4300481</v>
      </c>
      <c r="G29" s="104">
        <v>-4653658</v>
      </c>
      <c r="H29" s="108"/>
      <c r="I29" s="109"/>
      <c r="J29" s="110" t="s">
        <v>6</v>
      </c>
      <c r="K29" s="95">
        <f t="shared" si="6"/>
        <v>-1.7181321160328</v>
      </c>
      <c r="L29" s="95">
        <f t="shared" si="1"/>
        <v>-0.21203138179841843</v>
      </c>
      <c r="M29" s="95">
        <f t="shared" si="2"/>
        <v>0.56670074554272531</v>
      </c>
      <c r="N29" s="95">
        <f t="shared" ref="N29:N34" si="7">(E36-E32)/B32*100</f>
        <v>-1.5296549686885901</v>
      </c>
      <c r="O29" s="95">
        <f t="shared" si="4"/>
        <v>-0.24341779586599388</v>
      </c>
      <c r="P29" s="95">
        <f t="shared" ref="P29:P34" si="8">(G36-G32)/B32*100</f>
        <v>-0.55233453763311824</v>
      </c>
    </row>
    <row r="30" spans="1:16" ht="15" x14ac:dyDescent="0.25">
      <c r="A30" s="112" t="s">
        <v>30</v>
      </c>
      <c r="B30" s="104">
        <v>6892653</v>
      </c>
      <c r="C30" s="104">
        <v>3962979</v>
      </c>
      <c r="D30" s="104">
        <v>1242835</v>
      </c>
      <c r="E30" s="104">
        <v>1601756</v>
      </c>
      <c r="F30" s="104">
        <v>4341401</v>
      </c>
      <c r="G30" s="104">
        <v>-4619355</v>
      </c>
      <c r="H30" s="113"/>
      <c r="I30" s="109"/>
      <c r="J30" s="107" t="s">
        <v>7</v>
      </c>
      <c r="K30" s="95">
        <f t="shared" si="6"/>
        <v>-0.27479198426393348</v>
      </c>
      <c r="L30" s="95">
        <f t="shared" si="1"/>
        <v>-1.0104873552582614</v>
      </c>
      <c r="M30" s="95">
        <f t="shared" si="2"/>
        <v>0.62564926341380001</v>
      </c>
      <c r="N30" s="95">
        <f t="shared" si="7"/>
        <v>-0.45752685777341623</v>
      </c>
      <c r="O30" s="95">
        <f t="shared" si="4"/>
        <v>3.7826463653461802</v>
      </c>
      <c r="P30" s="95">
        <f t="shared" si="8"/>
        <v>-4.1004280289260775</v>
      </c>
    </row>
    <row r="31" spans="1:16" ht="15" x14ac:dyDescent="0.25">
      <c r="A31" s="112" t="s">
        <v>31</v>
      </c>
      <c r="B31" s="104">
        <v>6935432</v>
      </c>
      <c r="C31" s="104">
        <v>3957994</v>
      </c>
      <c r="D31" s="104">
        <v>1253757</v>
      </c>
      <c r="E31" s="104">
        <v>1635540</v>
      </c>
      <c r="F31" s="104">
        <v>4361318</v>
      </c>
      <c r="G31" s="104">
        <v>-4675318</v>
      </c>
      <c r="H31" s="108"/>
      <c r="I31" s="109">
        <v>2021</v>
      </c>
      <c r="J31" s="110" t="s">
        <v>4</v>
      </c>
      <c r="K31" s="100">
        <f t="shared" si="6"/>
        <v>-0.42545994117570984</v>
      </c>
      <c r="L31" s="95">
        <f t="shared" si="1"/>
        <v>-2.3504870704578478</v>
      </c>
      <c r="M31" s="95">
        <f t="shared" si="2"/>
        <v>0.77339939402001723</v>
      </c>
      <c r="N31" s="95">
        <f t="shared" si="7"/>
        <v>-1.3286234617411763</v>
      </c>
      <c r="O31" s="95">
        <f t="shared" si="4"/>
        <v>-0.58276861239192523</v>
      </c>
      <c r="P31" s="95">
        <f t="shared" si="8"/>
        <v>-1.7112427529465224</v>
      </c>
    </row>
    <row r="32" spans="1:16" ht="15" x14ac:dyDescent="0.25">
      <c r="A32" s="114" t="s">
        <v>32</v>
      </c>
      <c r="B32" s="104">
        <v>6932936</v>
      </c>
      <c r="C32" s="104">
        <v>3937914</v>
      </c>
      <c r="D32" s="104">
        <v>1260094</v>
      </c>
      <c r="E32" s="104">
        <v>1677463</v>
      </c>
      <c r="F32" s="104">
        <v>4437622</v>
      </c>
      <c r="G32" s="104">
        <v>-4754889</v>
      </c>
      <c r="H32" s="115"/>
      <c r="J32" s="107" t="s">
        <v>5</v>
      </c>
      <c r="K32" s="95">
        <f t="shared" ref="K32:K38" si="9">(B39/B35-1)*100</f>
        <v>9.3537743346238997</v>
      </c>
      <c r="L32" s="100">
        <f t="shared" ref="L32:L38" si="10">(C39-C35)/B35*100</f>
        <v>10.478928618436575</v>
      </c>
      <c r="M32" s="100">
        <f t="shared" ref="M32:M34" si="11">(D39-D35)/B35*100</f>
        <v>0.91719708841300629</v>
      </c>
      <c r="N32" s="100">
        <f t="shared" si="7"/>
        <v>2.1248016350979841</v>
      </c>
      <c r="O32" s="100">
        <f t="shared" ref="O32:O34" si="12">(F39-F35)/B35*100</f>
        <v>9.4347345325045264</v>
      </c>
      <c r="P32" s="100">
        <f t="shared" si="8"/>
        <v>-20.838791731132673</v>
      </c>
    </row>
    <row r="33" spans="1:16" ht="15" x14ac:dyDescent="0.25">
      <c r="A33" s="112" t="s">
        <v>98</v>
      </c>
      <c r="B33" s="104">
        <v>6959810</v>
      </c>
      <c r="C33" s="104">
        <v>3893187</v>
      </c>
      <c r="D33" s="104">
        <v>1269137</v>
      </c>
      <c r="E33" s="104">
        <v>1661917</v>
      </c>
      <c r="F33" s="104">
        <v>4322931</v>
      </c>
      <c r="G33" s="104">
        <v>-4747025</v>
      </c>
      <c r="H33" s="108"/>
      <c r="J33" s="110" t="s">
        <v>6</v>
      </c>
      <c r="K33" s="95">
        <f t="shared" si="9"/>
        <v>4.4555043214385304</v>
      </c>
      <c r="L33" s="100">
        <f t="shared" si="10"/>
        <v>3.8550921296852767</v>
      </c>
      <c r="M33" s="100">
        <f t="shared" si="11"/>
        <v>0.73232059730380283</v>
      </c>
      <c r="N33" s="100">
        <f t="shared" si="7"/>
        <v>1.3434609871497907</v>
      </c>
      <c r="O33" s="100">
        <f t="shared" si="12"/>
        <v>3.5897490085956205</v>
      </c>
      <c r="P33" s="100">
        <f t="shared" si="8"/>
        <v>-11.293769323781568</v>
      </c>
    </row>
    <row r="34" spans="1:16" ht="15" x14ac:dyDescent="0.25">
      <c r="A34" s="114" t="s">
        <v>104</v>
      </c>
      <c r="B34" s="104">
        <v>6923331</v>
      </c>
      <c r="C34" s="104">
        <v>3984791</v>
      </c>
      <c r="D34" s="104">
        <v>1275312</v>
      </c>
      <c r="E34" s="104">
        <v>1719874</v>
      </c>
      <c r="F34" s="104">
        <v>4489284</v>
      </c>
      <c r="G34" s="104">
        <v>-4896523</v>
      </c>
      <c r="H34" s="116"/>
      <c r="I34" s="117"/>
      <c r="J34" s="107" t="s">
        <v>7</v>
      </c>
      <c r="K34" s="95">
        <f t="shared" si="9"/>
        <v>2.3571448639435388</v>
      </c>
      <c r="L34" s="100">
        <f t="shared" si="10"/>
        <v>6.8026282708407022</v>
      </c>
      <c r="M34" s="100">
        <f t="shared" si="11"/>
        <v>0.60401819128803569</v>
      </c>
      <c r="N34" s="100">
        <f t="shared" si="7"/>
        <v>0.29157064468420624</v>
      </c>
      <c r="O34" s="100">
        <f t="shared" si="12"/>
        <v>3.2020470601965076</v>
      </c>
      <c r="P34" s="100">
        <f t="shared" si="8"/>
        <v>-8.2802489955962564</v>
      </c>
    </row>
    <row r="35" spans="1:16" ht="15" x14ac:dyDescent="0.25">
      <c r="A35" s="114" t="s">
        <v>106</v>
      </c>
      <c r="B35" s="104">
        <v>6442672</v>
      </c>
      <c r="C35" s="104">
        <v>3289297</v>
      </c>
      <c r="D35" s="104">
        <v>1282739</v>
      </c>
      <c r="E35" s="104">
        <v>1515793</v>
      </c>
      <c r="F35" s="104">
        <v>3890709</v>
      </c>
      <c r="G35" s="104">
        <v>-4030317</v>
      </c>
      <c r="H35" s="116"/>
      <c r="I35" s="109">
        <v>2022</v>
      </c>
      <c r="J35" s="110" t="s">
        <v>4</v>
      </c>
      <c r="K35" s="95">
        <f t="shared" si="9"/>
        <v>4.9927072945186834</v>
      </c>
      <c r="L35" s="100">
        <f t="shared" si="10"/>
        <v>8.1801744302007222</v>
      </c>
      <c r="M35" s="100">
        <f t="shared" ref="M35:M38" si="13">(D42-D38)/B38*100</f>
        <v>0.49039183333031133</v>
      </c>
      <c r="N35" s="100">
        <f t="shared" ref="N35:N38" si="14">(E42-E38)/B38*100</f>
        <v>0.53237112654348973</v>
      </c>
      <c r="O35" s="100">
        <f t="shared" ref="O35:O38" si="15">(F42-F38)/B38*100</f>
        <v>7.7370854562927232</v>
      </c>
      <c r="P35" s="100">
        <f t="shared" ref="P35:P36" si="16">(G42-G38)/B38*100</f>
        <v>-12.925488205109609</v>
      </c>
    </row>
    <row r="36" spans="1:16" ht="15" x14ac:dyDescent="0.25">
      <c r="A36" s="114" t="s">
        <v>107</v>
      </c>
      <c r="B36" s="104">
        <v>6813819</v>
      </c>
      <c r="C36" s="104">
        <v>3923214</v>
      </c>
      <c r="D36" s="104">
        <v>1299383</v>
      </c>
      <c r="E36" s="104">
        <v>1571413</v>
      </c>
      <c r="F36" s="104">
        <v>4420746</v>
      </c>
      <c r="G36" s="104">
        <v>-4793182</v>
      </c>
      <c r="H36" s="116"/>
      <c r="J36" s="107" t="s">
        <v>5</v>
      </c>
      <c r="K36" s="95">
        <f t="shared" si="9"/>
        <v>2.3810324748183342</v>
      </c>
      <c r="L36" s="100">
        <f t="shared" si="10"/>
        <v>5.4162452867547968</v>
      </c>
      <c r="M36" s="100">
        <f t="shared" si="13"/>
        <v>0.45670130675676918</v>
      </c>
      <c r="N36" s="100">
        <f t="shared" si="14"/>
        <v>0.12934855197894202</v>
      </c>
      <c r="O36" s="100">
        <f t="shared" si="15"/>
        <v>6.9659439868110757</v>
      </c>
      <c r="P36" s="100">
        <f t="shared" si="16"/>
        <v>-8.1255105350300649</v>
      </c>
    </row>
    <row r="37" spans="1:16" ht="15" x14ac:dyDescent="0.25">
      <c r="A37" s="114" t="s">
        <v>108</v>
      </c>
      <c r="B37" s="104">
        <v>6940685</v>
      </c>
      <c r="C37" s="104">
        <v>3822859</v>
      </c>
      <c r="D37" s="104">
        <v>1312681</v>
      </c>
      <c r="E37" s="104">
        <v>1630074</v>
      </c>
      <c r="F37" s="104">
        <v>4586196</v>
      </c>
      <c r="G37" s="104">
        <v>-5032407</v>
      </c>
      <c r="H37" s="116"/>
      <c r="J37" s="110" t="s">
        <v>6</v>
      </c>
      <c r="K37" s="95">
        <f t="shared" si="9"/>
        <v>0.30234317010586764</v>
      </c>
      <c r="L37" s="100">
        <f t="shared" si="10"/>
        <v>2.4113409809665289</v>
      </c>
      <c r="M37" s="100">
        <f t="shared" si="13"/>
        <v>0.51416182490004436</v>
      </c>
      <c r="N37" s="100">
        <f t="shared" si="14"/>
        <v>-1.8096473028316906E-2</v>
      </c>
      <c r="O37" s="100">
        <f t="shared" si="15"/>
        <v>6.8682578168544204</v>
      </c>
      <c r="P37" s="100">
        <f>(G44-G40)/B40*100</f>
        <v>-7.0266441060222897</v>
      </c>
    </row>
    <row r="38" spans="1:16" ht="15" x14ac:dyDescent="0.25">
      <c r="A38" s="114" t="s">
        <v>118</v>
      </c>
      <c r="B38" s="104">
        <v>6893875</v>
      </c>
      <c r="C38" s="104">
        <v>3822059</v>
      </c>
      <c r="D38" s="104">
        <v>1328857</v>
      </c>
      <c r="E38" s="104">
        <v>1627889</v>
      </c>
      <c r="F38" s="104">
        <v>4448937</v>
      </c>
      <c r="G38" s="104">
        <v>-5014998</v>
      </c>
      <c r="H38" s="116"/>
      <c r="J38" s="107" t="s">
        <v>7</v>
      </c>
      <c r="K38" s="86">
        <f t="shared" si="9"/>
        <v>0.46177751546354617</v>
      </c>
      <c r="L38" s="100">
        <f t="shared" si="10"/>
        <v>3.2058108012809727</v>
      </c>
      <c r="M38" s="100">
        <f t="shared" si="13"/>
        <v>0.61999184436101751</v>
      </c>
      <c r="N38" s="100">
        <f t="shared" si="14"/>
        <v>0.16195854700126838</v>
      </c>
      <c r="O38" s="100">
        <f t="shared" si="15"/>
        <v>2.2906872990913798</v>
      </c>
      <c r="P38" s="100">
        <f>(G45-G41)/B41*100</f>
        <v>-7.8759627813459669</v>
      </c>
    </row>
    <row r="39" spans="1:16" ht="15" x14ac:dyDescent="0.25">
      <c r="A39" s="114" t="s">
        <v>121</v>
      </c>
      <c r="B39" s="104">
        <v>7045305</v>
      </c>
      <c r="C39" s="104">
        <v>3964420</v>
      </c>
      <c r="D39" s="104">
        <v>1341831</v>
      </c>
      <c r="E39" s="104">
        <v>1652687</v>
      </c>
      <c r="F39" s="104">
        <v>4498558</v>
      </c>
      <c r="G39" s="104">
        <v>-5372892</v>
      </c>
      <c r="H39" s="116"/>
      <c r="J39" s="110"/>
      <c r="K39" s="142"/>
      <c r="L39" s="142"/>
      <c r="M39" s="142"/>
      <c r="N39" s="142"/>
      <c r="O39" s="142"/>
      <c r="P39" s="142"/>
    </row>
    <row r="40" spans="1:16" ht="15" x14ac:dyDescent="0.25">
      <c r="A40" s="114" t="s">
        <v>122</v>
      </c>
      <c r="B40" s="104">
        <v>7117409</v>
      </c>
      <c r="C40" s="104">
        <v>4185893</v>
      </c>
      <c r="D40" s="104">
        <v>1349282</v>
      </c>
      <c r="E40" s="104">
        <v>1662954</v>
      </c>
      <c r="F40" s="104">
        <v>4665345</v>
      </c>
      <c r="G40" s="104">
        <v>-5562719</v>
      </c>
      <c r="J40" s="107"/>
      <c r="K40" s="81"/>
      <c r="L40" s="81"/>
      <c r="M40" s="81"/>
      <c r="N40" s="81"/>
      <c r="O40" s="81"/>
      <c r="P40" s="81"/>
    </row>
    <row r="41" spans="1:16" ht="15" x14ac:dyDescent="0.25">
      <c r="A41" s="114" t="s">
        <v>123</v>
      </c>
      <c r="B41" s="104">
        <v>7104287</v>
      </c>
      <c r="C41" s="104">
        <v>4295008</v>
      </c>
      <c r="D41" s="104">
        <v>1354604</v>
      </c>
      <c r="E41" s="104">
        <v>1650311</v>
      </c>
      <c r="F41" s="104">
        <v>4808440</v>
      </c>
      <c r="G41" s="104">
        <v>-5607113</v>
      </c>
      <c r="J41" s="110"/>
    </row>
    <row r="42" spans="1:16" ht="15" x14ac:dyDescent="0.25">
      <c r="A42" s="114" t="s">
        <v>124</v>
      </c>
      <c r="B42" s="104">
        <v>7238066</v>
      </c>
      <c r="C42" s="104">
        <v>4385990</v>
      </c>
      <c r="D42" s="104">
        <v>1362664</v>
      </c>
      <c r="E42" s="104">
        <v>1664590</v>
      </c>
      <c r="F42" s="104">
        <v>4982322</v>
      </c>
      <c r="G42" s="104">
        <v>-5906065</v>
      </c>
    </row>
    <row r="43" spans="1:16" ht="11.25" customHeight="1" x14ac:dyDescent="0.25">
      <c r="A43" s="114" t="s">
        <v>125</v>
      </c>
      <c r="B43" s="104">
        <v>7213056</v>
      </c>
      <c r="C43" s="104">
        <v>4346011</v>
      </c>
      <c r="D43" s="104">
        <v>1374007</v>
      </c>
      <c r="E43" s="104">
        <v>1661800</v>
      </c>
      <c r="F43" s="104">
        <v>4989330</v>
      </c>
      <c r="G43" s="104">
        <v>-5945359</v>
      </c>
    </row>
    <row r="44" spans="1:16" ht="15" customHeight="1" x14ac:dyDescent="0.25">
      <c r="A44" s="114" t="s">
        <v>129</v>
      </c>
      <c r="B44" s="104">
        <v>7138928</v>
      </c>
      <c r="C44" s="104">
        <v>4357518</v>
      </c>
      <c r="D44" s="104">
        <v>1385877</v>
      </c>
      <c r="E44" s="104">
        <v>1661666</v>
      </c>
      <c r="F44" s="104">
        <v>5154187</v>
      </c>
      <c r="G44" s="104">
        <v>-6062834</v>
      </c>
    </row>
    <row r="45" spans="1:16" ht="15.75" customHeight="1" x14ac:dyDescent="0.25">
      <c r="A45" s="170" t="s">
        <v>130</v>
      </c>
      <c r="B45" s="171">
        <v>7137093</v>
      </c>
      <c r="C45" s="171">
        <v>4522758</v>
      </c>
      <c r="D45" s="171">
        <v>1398650</v>
      </c>
      <c r="E45" s="171">
        <v>1661817</v>
      </c>
      <c r="F45" s="171">
        <v>4971177</v>
      </c>
      <c r="G45" s="171">
        <v>-6166644</v>
      </c>
    </row>
    <row r="46" spans="1:16" ht="15.75" customHeight="1" x14ac:dyDescent="0.25">
      <c r="A46" s="114"/>
      <c r="B46" s="104"/>
      <c r="C46" s="104"/>
      <c r="D46" s="104"/>
      <c r="E46" s="104"/>
      <c r="F46" s="104"/>
      <c r="G46" s="104"/>
    </row>
    <row r="47" spans="1:16" ht="20.25" customHeight="1" x14ac:dyDescent="0.25">
      <c r="A47" s="114"/>
      <c r="B47" s="104"/>
      <c r="C47" s="104"/>
      <c r="D47" s="104"/>
      <c r="E47" s="104"/>
      <c r="F47" s="104"/>
      <c r="G47" s="104"/>
    </row>
    <row r="48" spans="1:16" ht="18" customHeight="1" x14ac:dyDescent="0.25">
      <c r="A48" s="114"/>
      <c r="B48" s="104"/>
      <c r="C48" s="104"/>
      <c r="D48" s="104"/>
      <c r="E48" s="104"/>
      <c r="F48" s="104"/>
      <c r="G48" s="104"/>
    </row>
    <row r="49" spans="1:7" ht="14.25" customHeight="1" x14ac:dyDescent="0.25">
      <c r="A49" s="114"/>
      <c r="B49" s="104"/>
      <c r="C49" s="104"/>
      <c r="D49" s="104"/>
      <c r="E49" s="104"/>
      <c r="F49" s="104"/>
      <c r="G49" s="104"/>
    </row>
    <row r="50" spans="1:7" ht="14.25" customHeight="1" x14ac:dyDescent="0.2">
      <c r="A50" s="102" t="s">
        <v>88</v>
      </c>
      <c r="B50" s="102"/>
      <c r="C50" s="102"/>
    </row>
    <row r="51" spans="1:7" ht="14.25" customHeight="1" x14ac:dyDescent="0.2">
      <c r="A51" s="71"/>
      <c r="B51" s="103">
        <v>45001</v>
      </c>
      <c r="C51" s="28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N38"/>
  <sheetViews>
    <sheetView showGridLines="0" zoomScale="50" zoomScaleNormal="50" workbookViewId="0">
      <selection sqref="A1:AM1"/>
    </sheetView>
  </sheetViews>
  <sheetFormatPr defaultColWidth="0" defaultRowHeight="0" customHeight="1" zeroHeight="1" x14ac:dyDescent="0.2"/>
  <cols>
    <col min="1" max="1" width="7.85546875" style="71" customWidth="1"/>
    <col min="2" max="2" width="26.42578125" style="71" customWidth="1"/>
    <col min="3" max="3" width="29.28515625" style="26" customWidth="1"/>
    <col min="4" max="18" width="11.140625" style="26" bestFit="1" customWidth="1"/>
    <col min="19" max="19" width="12.85546875" style="26" customWidth="1"/>
    <col min="20" max="20" width="12" style="26" customWidth="1"/>
    <col min="21" max="21" width="11.42578125" style="26" customWidth="1"/>
    <col min="22" max="22" width="15.140625" style="26" customWidth="1"/>
    <col min="23" max="38" width="11.140625" style="26" customWidth="1"/>
    <col min="39" max="39" width="13.7109375" style="26" customWidth="1"/>
    <col min="40" max="16384" width="9.140625" style="26" hidden="1"/>
  </cols>
  <sheetData>
    <row r="1" spans="1:40" ht="15.75" x14ac:dyDescent="0.25">
      <c r="A1" s="163" t="s">
        <v>89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</row>
    <row r="2" spans="1:40" ht="12.75" x14ac:dyDescent="0.2">
      <c r="A2" s="26"/>
      <c r="B2" s="26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</row>
    <row r="3" spans="1:40" ht="12" customHeight="1" x14ac:dyDescent="0.2">
      <c r="A3" s="26"/>
      <c r="B3" s="26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4" t="s">
        <v>7</v>
      </c>
      <c r="AB3" s="25" t="s">
        <v>4</v>
      </c>
      <c r="AC3" s="28" t="s">
        <v>5</v>
      </c>
      <c r="AD3" s="25" t="s">
        <v>6</v>
      </c>
      <c r="AE3" s="64" t="s">
        <v>7</v>
      </c>
      <c r="AF3" s="27" t="s">
        <v>4</v>
      </c>
      <c r="AG3" s="28" t="s">
        <v>5</v>
      </c>
      <c r="AH3" s="27" t="s">
        <v>6</v>
      </c>
      <c r="AI3" s="64" t="s">
        <v>7</v>
      </c>
      <c r="AJ3" s="27" t="s">
        <v>4</v>
      </c>
      <c r="AK3" s="28" t="s">
        <v>5</v>
      </c>
      <c r="AL3" s="27" t="s">
        <v>6</v>
      </c>
      <c r="AM3" s="64" t="s">
        <v>7</v>
      </c>
    </row>
    <row r="4" spans="1:40" s="71" customFormat="1" ht="15" x14ac:dyDescent="0.25">
      <c r="A4" s="29"/>
      <c r="B4" s="30" t="s">
        <v>71</v>
      </c>
      <c r="C4" s="30" t="s">
        <v>90</v>
      </c>
      <c r="D4" s="105">
        <v>2450.6999999999998</v>
      </c>
      <c r="E4" s="105">
        <v>2493.4</v>
      </c>
      <c r="F4" s="105">
        <v>2625.5</v>
      </c>
      <c r="G4" s="105">
        <v>2816.7</v>
      </c>
      <c r="H4" s="105">
        <v>2476.5</v>
      </c>
      <c r="I4" s="105">
        <v>2555.1999999999998</v>
      </c>
      <c r="J4" s="105">
        <v>2663.4</v>
      </c>
      <c r="K4" s="105">
        <v>2809.5</v>
      </c>
      <c r="L4" s="105">
        <v>2391.5</v>
      </c>
      <c r="M4" s="105">
        <v>2569.5</v>
      </c>
      <c r="N4" s="105">
        <v>2678.2</v>
      </c>
      <c r="O4" s="105">
        <v>2850.8</v>
      </c>
      <c r="P4" s="105">
        <v>2719.6</v>
      </c>
      <c r="Q4" s="105">
        <v>2783.8</v>
      </c>
      <c r="R4" s="105">
        <v>2956.9</v>
      </c>
      <c r="S4" s="105">
        <v>3187</v>
      </c>
      <c r="T4" s="105">
        <v>2969.9</v>
      </c>
      <c r="U4" s="105">
        <v>3193.3</v>
      </c>
      <c r="V4" s="105">
        <v>3189.7</v>
      </c>
      <c r="W4" s="105">
        <v>3420.5</v>
      </c>
      <c r="X4" s="105">
        <v>3123.6</v>
      </c>
      <c r="Y4" s="105">
        <v>3158.2</v>
      </c>
      <c r="Z4" s="105">
        <v>3298.5</v>
      </c>
      <c r="AA4" s="105">
        <v>3385.3</v>
      </c>
      <c r="AB4" s="105">
        <v>3266.4</v>
      </c>
      <c r="AC4" s="105">
        <v>2842.7</v>
      </c>
      <c r="AD4" s="105">
        <v>3452.8</v>
      </c>
      <c r="AE4" s="105">
        <v>3742.7</v>
      </c>
      <c r="AF4" s="105">
        <v>3526.2</v>
      </c>
      <c r="AG4" s="105">
        <v>3776</v>
      </c>
      <c r="AH4" s="105">
        <v>4388.7</v>
      </c>
      <c r="AI4" s="105">
        <v>4761.5</v>
      </c>
      <c r="AJ4" s="105">
        <v>4886.7</v>
      </c>
      <c r="AK4" s="105">
        <v>5194.3</v>
      </c>
      <c r="AL4" s="105">
        <v>5724</v>
      </c>
      <c r="AM4" s="105">
        <v>5536.4</v>
      </c>
      <c r="AN4" s="105">
        <v>5536.4</v>
      </c>
    </row>
    <row r="5" spans="1:40" s="71" customFormat="1" ht="15" x14ac:dyDescent="0.25">
      <c r="A5" s="26"/>
      <c r="B5" s="30" t="s">
        <v>72</v>
      </c>
      <c r="C5" s="30" t="s">
        <v>91</v>
      </c>
      <c r="D5" s="105">
        <v>-3068.8</v>
      </c>
      <c r="E5" s="105">
        <v>-3120.5</v>
      </c>
      <c r="F5" s="105">
        <v>-3306.5</v>
      </c>
      <c r="G5" s="105">
        <v>-3413.2</v>
      </c>
      <c r="H5" s="105">
        <v>-3050.1</v>
      </c>
      <c r="I5" s="105">
        <v>-3139.2</v>
      </c>
      <c r="J5" s="105">
        <v>-3295.5</v>
      </c>
      <c r="K5" s="105">
        <v>-3225.4</v>
      </c>
      <c r="L5" s="105">
        <v>-2828.1</v>
      </c>
      <c r="M5" s="105">
        <v>-3068</v>
      </c>
      <c r="N5" s="105">
        <v>-3149.9</v>
      </c>
      <c r="O5" s="105">
        <v>-3370.5</v>
      </c>
      <c r="P5" s="105">
        <v>-3257.4</v>
      </c>
      <c r="Q5" s="105">
        <v>-3452</v>
      </c>
      <c r="R5" s="105">
        <v>-3777.4</v>
      </c>
      <c r="S5" s="105">
        <v>-3690</v>
      </c>
      <c r="T5" s="105">
        <v>-3477.4</v>
      </c>
      <c r="U5" s="105">
        <v>-3857.4</v>
      </c>
      <c r="V5" s="105">
        <v>-4313.8999999999996</v>
      </c>
      <c r="W5" s="105">
        <v>-4144.2</v>
      </c>
      <c r="X5" s="105">
        <v>-3730.2</v>
      </c>
      <c r="Y5" s="105">
        <v>-4044.8</v>
      </c>
      <c r="Z5" s="105">
        <v>-4087.5</v>
      </c>
      <c r="AA5" s="105">
        <v>-4051.1</v>
      </c>
      <c r="AB5" s="105">
        <v>-3720.9</v>
      </c>
      <c r="AC5" s="105">
        <v>-3228.3</v>
      </c>
      <c r="AD5" s="105">
        <v>-4043.7</v>
      </c>
      <c r="AE5" s="105">
        <v>-4166.6000000000004</v>
      </c>
      <c r="AF5" s="105">
        <v>-3910.7</v>
      </c>
      <c r="AG5" s="105">
        <v>-4844.8999999999996</v>
      </c>
      <c r="AH5" s="105">
        <v>-5523.8</v>
      </c>
      <c r="AI5" s="105">
        <v>-5239.5</v>
      </c>
      <c r="AJ5" s="105">
        <v>-5690.3</v>
      </c>
      <c r="AK5" s="105">
        <v>-6581.5</v>
      </c>
      <c r="AL5" s="105">
        <v>-7219.3</v>
      </c>
      <c r="AM5" s="105">
        <v>-7018.4</v>
      </c>
      <c r="AN5" s="105">
        <v>7018.4</v>
      </c>
    </row>
    <row r="6" spans="1:40" ht="12.75" x14ac:dyDescent="0.2">
      <c r="A6" s="26"/>
      <c r="B6" s="30" t="s">
        <v>92</v>
      </c>
      <c r="C6" s="30" t="s">
        <v>93</v>
      </c>
      <c r="D6" s="43">
        <f>D4+D5</f>
        <v>-618.10000000000036</v>
      </c>
      <c r="E6" s="43">
        <f t="shared" ref="E6:V6" si="0">E4+E5</f>
        <v>-627.09999999999991</v>
      </c>
      <c r="F6" s="43">
        <f t="shared" si="0"/>
        <v>-681</v>
      </c>
      <c r="G6" s="43">
        <f t="shared" si="0"/>
        <v>-596.5</v>
      </c>
      <c r="H6" s="43">
        <f t="shared" si="0"/>
        <v>-573.59999999999991</v>
      </c>
      <c r="I6" s="43">
        <f t="shared" si="0"/>
        <v>-584</v>
      </c>
      <c r="J6" s="43">
        <f t="shared" si="0"/>
        <v>-632.09999999999991</v>
      </c>
      <c r="K6" s="43">
        <f t="shared" si="0"/>
        <v>-415.90000000000009</v>
      </c>
      <c r="L6" s="43">
        <f t="shared" si="0"/>
        <v>-436.59999999999991</v>
      </c>
      <c r="M6" s="43">
        <f t="shared" si="0"/>
        <v>-498.5</v>
      </c>
      <c r="N6" s="43">
        <f t="shared" si="0"/>
        <v>-471.70000000000027</v>
      </c>
      <c r="O6" s="43">
        <f t="shared" si="0"/>
        <v>-519.69999999999982</v>
      </c>
      <c r="P6" s="43">
        <f t="shared" si="0"/>
        <v>-537.80000000000018</v>
      </c>
      <c r="Q6" s="43">
        <f t="shared" si="0"/>
        <v>-668.19999999999982</v>
      </c>
      <c r="R6" s="43">
        <f t="shared" si="0"/>
        <v>-820.5</v>
      </c>
      <c r="S6" s="43">
        <f t="shared" si="0"/>
        <v>-503</v>
      </c>
      <c r="T6" s="43">
        <f t="shared" si="0"/>
        <v>-507.5</v>
      </c>
      <c r="U6" s="43">
        <f t="shared" si="0"/>
        <v>-664.09999999999991</v>
      </c>
      <c r="V6" s="43">
        <f t="shared" si="0"/>
        <v>-1124.1999999999998</v>
      </c>
      <c r="W6" s="43">
        <f t="shared" ref="W6:AB6" si="1">W4+W5</f>
        <v>-723.69999999999982</v>
      </c>
      <c r="X6" s="43">
        <f t="shared" si="1"/>
        <v>-606.59999999999991</v>
      </c>
      <c r="Y6" s="43">
        <f t="shared" si="1"/>
        <v>-886.60000000000036</v>
      </c>
      <c r="Z6" s="43">
        <f t="shared" si="1"/>
        <v>-789</v>
      </c>
      <c r="AA6" s="43">
        <f t="shared" si="1"/>
        <v>-665.79999999999973</v>
      </c>
      <c r="AB6" s="76">
        <f t="shared" si="1"/>
        <v>-454.5</v>
      </c>
      <c r="AC6" s="76">
        <f t="shared" ref="AC6:AG6" si="2">AC4+AC5</f>
        <v>-385.60000000000036</v>
      </c>
      <c r="AD6" s="76">
        <f t="shared" si="2"/>
        <v>-590.89999999999964</v>
      </c>
      <c r="AE6" s="76">
        <f t="shared" si="2"/>
        <v>-423.90000000000055</v>
      </c>
      <c r="AF6" s="76">
        <f t="shared" si="2"/>
        <v>-384.5</v>
      </c>
      <c r="AG6" s="76">
        <f t="shared" si="2"/>
        <v>-1068.8999999999996</v>
      </c>
      <c r="AH6" s="76">
        <f t="shared" ref="AH6:AM6" si="3">AH4+AH5</f>
        <v>-1135.1000000000004</v>
      </c>
      <c r="AI6" s="76">
        <f t="shared" si="3"/>
        <v>-478</v>
      </c>
      <c r="AJ6" s="76">
        <f t="shared" si="3"/>
        <v>-803.60000000000036</v>
      </c>
      <c r="AK6" s="76">
        <f t="shared" si="3"/>
        <v>-1387.1999999999998</v>
      </c>
      <c r="AL6" s="76">
        <f t="shared" si="3"/>
        <v>-1495.3000000000002</v>
      </c>
      <c r="AM6" s="76">
        <f t="shared" si="3"/>
        <v>-1482</v>
      </c>
    </row>
    <row r="7" spans="1:40" ht="12.75" x14ac:dyDescent="0.2">
      <c r="A7" s="26"/>
      <c r="B7" s="26"/>
      <c r="C7" s="31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</row>
    <row r="8" spans="1:40" ht="25.5" x14ac:dyDescent="0.25">
      <c r="A8" s="26"/>
      <c r="B8" s="32" t="s">
        <v>94</v>
      </c>
      <c r="C8" s="33" t="s">
        <v>95</v>
      </c>
      <c r="D8" s="104">
        <v>5306163</v>
      </c>
      <c r="E8" s="104">
        <v>5877021</v>
      </c>
      <c r="F8" s="104">
        <v>6150064</v>
      </c>
      <c r="G8" s="104">
        <v>6292554</v>
      </c>
      <c r="H8" s="104">
        <v>5473430</v>
      </c>
      <c r="I8" s="104">
        <v>6157564</v>
      </c>
      <c r="J8" s="104">
        <v>6451672</v>
      </c>
      <c r="K8" s="104">
        <v>6489461</v>
      </c>
      <c r="L8" s="104">
        <v>5655692</v>
      </c>
      <c r="M8" s="104">
        <v>6336617</v>
      </c>
      <c r="N8" s="104">
        <v>6574935</v>
      </c>
      <c r="O8" s="104">
        <v>6804080</v>
      </c>
      <c r="P8" s="104">
        <v>5955494</v>
      </c>
      <c r="Q8" s="104">
        <v>6740678</v>
      </c>
      <c r="R8" s="104">
        <v>7073196</v>
      </c>
      <c r="S8" s="104">
        <v>7215064</v>
      </c>
      <c r="T8" s="104">
        <v>6300623</v>
      </c>
      <c r="U8" s="104">
        <v>7321112</v>
      </c>
      <c r="V8" s="104">
        <v>7679949</v>
      </c>
      <c r="W8" s="104">
        <v>7851873</v>
      </c>
      <c r="X8" s="104">
        <v>6792148</v>
      </c>
      <c r="Y8" s="104">
        <v>7699103</v>
      </c>
      <c r="Z8" s="104">
        <v>8109573</v>
      </c>
      <c r="AA8" s="104">
        <v>8077821</v>
      </c>
      <c r="AB8" s="104">
        <v>6980051</v>
      </c>
      <c r="AC8" s="104">
        <v>7148888</v>
      </c>
      <c r="AD8" s="104">
        <v>8013111</v>
      </c>
      <c r="AE8" s="104">
        <v>8151996</v>
      </c>
      <c r="AF8" s="104">
        <v>7083961</v>
      </c>
      <c r="AG8" s="104">
        <v>8250199</v>
      </c>
      <c r="AH8" s="104">
        <v>9032748</v>
      </c>
      <c r="AI8" s="104">
        <v>9220670</v>
      </c>
      <c r="AJ8" s="104">
        <v>8344571</v>
      </c>
      <c r="AK8" s="104">
        <v>9615632</v>
      </c>
      <c r="AL8" s="26">
        <v>10422072</v>
      </c>
      <c r="AM8" s="26">
        <v>10698458</v>
      </c>
      <c r="AN8" s="26">
        <v>9017056</v>
      </c>
    </row>
    <row r="9" spans="1:40" s="34" customFormat="1" ht="12.75" x14ac:dyDescent="0.2">
      <c r="B9" s="30" t="s">
        <v>96</v>
      </c>
      <c r="C9" s="35" t="s">
        <v>97</v>
      </c>
      <c r="D9" s="36">
        <f>(D6/(D8/1000)*100)</f>
        <v>-11.648718669215409</v>
      </c>
      <c r="E9" s="36">
        <f t="shared" ref="E9:V9" si="4">(E6/(E8/1000)*100)</f>
        <v>-10.670371945242325</v>
      </c>
      <c r="F9" s="36">
        <f t="shared" si="4"/>
        <v>-11.073055499910245</v>
      </c>
      <c r="G9" s="36">
        <f t="shared" si="4"/>
        <v>-9.4794577845498029</v>
      </c>
      <c r="H9" s="36">
        <f t="shared" si="4"/>
        <v>-10.479717471494107</v>
      </c>
      <c r="I9" s="36">
        <f t="shared" si="4"/>
        <v>-9.4842700782322353</v>
      </c>
      <c r="J9" s="36">
        <f t="shared" si="4"/>
        <v>-9.7974602552640615</v>
      </c>
      <c r="K9" s="36">
        <f t="shared" si="4"/>
        <v>-6.4088527537186843</v>
      </c>
      <c r="L9" s="36">
        <f t="shared" si="4"/>
        <v>-7.7196565866740965</v>
      </c>
      <c r="M9" s="36">
        <f t="shared" si="4"/>
        <v>-7.8669738126826978</v>
      </c>
      <c r="N9" s="36">
        <f t="shared" si="4"/>
        <v>-7.1742154104945559</v>
      </c>
      <c r="O9" s="36">
        <f t="shared" si="4"/>
        <v>-7.6380642202913513</v>
      </c>
      <c r="P9" s="36">
        <f t="shared" si="4"/>
        <v>-9.0303172163383962</v>
      </c>
      <c r="Q9" s="36">
        <f t="shared" si="4"/>
        <v>-9.9129494095401061</v>
      </c>
      <c r="R9" s="36">
        <f t="shared" si="4"/>
        <v>-11.600130973325212</v>
      </c>
      <c r="S9" s="36">
        <f t="shared" si="4"/>
        <v>-6.9715251313086064</v>
      </c>
      <c r="T9" s="36">
        <f t="shared" si="4"/>
        <v>-8.0547590293848721</v>
      </c>
      <c r="U9" s="36">
        <f t="shared" si="4"/>
        <v>-9.0710263686718609</v>
      </c>
      <c r="V9" s="36">
        <f t="shared" si="4"/>
        <v>-14.638118039585937</v>
      </c>
      <c r="W9" s="36">
        <f t="shared" ref="W9:AC9" si="5">(W6/(W8/1000)*100)</f>
        <v>-9.2169091374758594</v>
      </c>
      <c r="X9" s="36">
        <f t="shared" si="5"/>
        <v>-8.9309007989814102</v>
      </c>
      <c r="Y9" s="36">
        <f t="shared" si="5"/>
        <v>-11.515627210078893</v>
      </c>
      <c r="Z9" s="36">
        <f t="shared" si="5"/>
        <v>-9.7292422178085083</v>
      </c>
      <c r="AA9" s="36">
        <f t="shared" si="5"/>
        <v>-8.2423217845505583</v>
      </c>
      <c r="AB9" s="77">
        <f t="shared" si="5"/>
        <v>-6.5114137418193652</v>
      </c>
      <c r="AC9" s="77">
        <f t="shared" si="5"/>
        <v>-5.3938458680566876</v>
      </c>
      <c r="AD9" s="77">
        <f t="shared" ref="AD9:AH9" si="6">(AD6/(AD8/1000)*100)</f>
        <v>-7.374164665883197</v>
      </c>
      <c r="AE9" s="77">
        <f t="shared" si="6"/>
        <v>-5.1999534837848369</v>
      </c>
      <c r="AF9" s="77">
        <f t="shared" si="6"/>
        <v>-5.4277543312279661</v>
      </c>
      <c r="AG9" s="77">
        <f t="shared" si="6"/>
        <v>-12.956051120706293</v>
      </c>
      <c r="AH9" s="77">
        <f t="shared" si="6"/>
        <v>-12.566496928730885</v>
      </c>
      <c r="AI9" s="77">
        <f>(AI6/(AI8/1000)*100)</f>
        <v>-5.1840050668769191</v>
      </c>
      <c r="AJ9" s="36">
        <f>(AJ6/(AJ8/1000)*100)</f>
        <v>-9.6302134645388051</v>
      </c>
      <c r="AK9" s="36">
        <f>(AK6/(AK8/1000)*100)</f>
        <v>-14.426508834780696</v>
      </c>
      <c r="AL9" s="36">
        <f>(AL6/(AL8/1000)*100)</f>
        <v>-14.347434943838424</v>
      </c>
      <c r="AM9" s="77">
        <f t="shared" ref="AM9" si="7">(AM6/(AM8/1000)*100)</f>
        <v>-13.852463598025061</v>
      </c>
    </row>
    <row r="10" spans="1:40" ht="12.75" x14ac:dyDescent="0.2">
      <c r="C10" s="37"/>
    </row>
    <row r="11" spans="1:40" ht="12.75" x14ac:dyDescent="0.2"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</row>
    <row r="12" spans="1:40" ht="12.75" x14ac:dyDescent="0.2">
      <c r="A12" s="165" t="s">
        <v>109</v>
      </c>
      <c r="B12" s="165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</row>
    <row r="13" spans="1:40" ht="15" x14ac:dyDescent="0.25">
      <c r="A13" s="122" t="s">
        <v>117</v>
      </c>
      <c r="B13" s="118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</row>
    <row r="14" spans="1:40" ht="12.75" x14ac:dyDescent="0.2">
      <c r="A14" s="162" t="s">
        <v>88</v>
      </c>
      <c r="B14" s="162"/>
      <c r="C14" s="91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</row>
    <row r="15" spans="1:40" ht="15" x14ac:dyDescent="0.2">
      <c r="A15" s="119"/>
      <c r="B15" s="120" t="s">
        <v>131</v>
      </c>
      <c r="C15" s="92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</row>
    <row r="16" spans="1:40" ht="15" x14ac:dyDescent="0.25">
      <c r="B16" s="121"/>
      <c r="C16" s="91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</row>
    <row r="17" spans="1:39" ht="12" customHeight="1" x14ac:dyDescent="0.2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</row>
    <row r="18" spans="1:39" ht="12.75" x14ac:dyDescent="0.2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</row>
    <row r="19" spans="1:39" ht="12.75" x14ac:dyDescent="0.2">
      <c r="A19" s="165" t="s">
        <v>109</v>
      </c>
      <c r="B19" s="165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</row>
    <row r="20" spans="1:39" ht="15" x14ac:dyDescent="0.25">
      <c r="A20" s="122" t="s">
        <v>116</v>
      </c>
      <c r="B20" s="118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</row>
    <row r="21" spans="1:39" ht="12.75" x14ac:dyDescent="0.2">
      <c r="A21" s="162" t="s">
        <v>88</v>
      </c>
      <c r="B21" s="162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</row>
    <row r="22" spans="1:39" ht="15" x14ac:dyDescent="0.2">
      <c r="A22" s="119"/>
      <c r="B22" s="120" t="s">
        <v>131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</row>
    <row r="23" spans="1:39" ht="12.75" x14ac:dyDescent="0.2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</row>
    <row r="24" spans="1:39" ht="12.75" x14ac:dyDescent="0.2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</row>
    <row r="25" spans="1:39" ht="12.75" x14ac:dyDescent="0.2"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</row>
    <row r="26" spans="1:39" ht="12.75" x14ac:dyDescent="0.2"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</row>
    <row r="27" spans="1:39" ht="12.75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</row>
    <row r="28" spans="1:39" ht="15" x14ac:dyDescent="0.25">
      <c r="C28" s="90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90"/>
      <c r="T28" s="90"/>
      <c r="U28" s="90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0"/>
    </row>
    <row r="29" spans="1:39" ht="14.25" x14ac:dyDescent="0.2">
      <c r="C29" s="90"/>
      <c r="D29" s="9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</row>
    <row r="30" spans="1:39" ht="14.25" x14ac:dyDescent="0.2">
      <c r="C30" s="90"/>
      <c r="D30" s="9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</row>
    <row r="31" spans="1:39" ht="14.25" x14ac:dyDescent="0.2">
      <c r="C31" s="90"/>
      <c r="D31" s="9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</row>
    <row r="32" spans="1:39" ht="14.25" x14ac:dyDescent="0.2">
      <c r="C32" s="90"/>
      <c r="D32" s="9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</row>
    <row r="33" spans="3:39" ht="14.25" x14ac:dyDescent="0.2">
      <c r="C33" s="90"/>
      <c r="D33" s="9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</row>
    <row r="34" spans="3:39" ht="14.25" x14ac:dyDescent="0.2">
      <c r="C34" s="90"/>
      <c r="D34" s="9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</row>
    <row r="35" spans="3:39" ht="14.25" x14ac:dyDescent="0.2">
      <c r="C35" s="90"/>
      <c r="D35" s="9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3:39" ht="14.25" hidden="1" x14ac:dyDescent="0.2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39" ht="14.25" hidden="1" x14ac:dyDescent="0.2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39" ht="14.25" hidden="1" x14ac:dyDescent="0.2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M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2023-03-22T15:47:21Z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