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Viktorija\Downloads\"/>
    </mc:Choice>
  </mc:AlternateContent>
  <xr:revisionPtr revIDLastSave="0" documentId="13_ncr:1_{538EBEC5-4EC3-489A-8A1D-3B2003B42527}" xr6:coauthVersionLast="47" xr6:coauthVersionMax="47" xr10:uidLastSave="{00000000-0000-0000-0000-000000000000}"/>
  <bookViews>
    <workbookView xWindow="-90" yWindow="-90" windowWidth="19380" windowHeight="10260" tabRatio="804" xr2:uid="{00000000-000D-0000-FFFF-FFFF00000000}"/>
  </bookViews>
  <sheets>
    <sheet name="2023Q2_LV" sheetId="1" r:id="rId1"/>
    <sheet name="2023Q2_EN" sheetId="17" r:id="rId2"/>
    <sheet name="IKP, GDP" sheetId="18" r:id="rId3"/>
    <sheet name="Exp-Imp" sheetId="1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9" i="19" l="1"/>
  <c r="AO6" i="19"/>
  <c r="D9" i="19"/>
  <c r="P40" i="18"/>
  <c r="O40" i="18"/>
  <c r="N40" i="18"/>
  <c r="M40" i="18"/>
  <c r="L40" i="18"/>
  <c r="K40" i="18"/>
  <c r="AL6" i="17"/>
  <c r="AL5" i="17"/>
  <c r="AL4" i="17"/>
  <c r="AL3" i="17"/>
  <c r="AI24" i="17"/>
  <c r="AI18" i="17"/>
  <c r="AI11" i="17"/>
  <c r="AI10" i="17"/>
  <c r="AL6" i="1"/>
  <c r="AL5" i="1"/>
  <c r="AL4" i="1"/>
  <c r="AL3" i="1"/>
  <c r="AN6" i="19"/>
  <c r="AN9" i="19" s="1"/>
  <c r="P39" i="18"/>
  <c r="O39" i="18"/>
  <c r="N39" i="18"/>
  <c r="M39" i="18"/>
  <c r="L39" i="18"/>
  <c r="K39" i="18"/>
  <c r="AK5" i="17"/>
  <c r="AJ6" i="17"/>
  <c r="AH24" i="17"/>
  <c r="AK6" i="17" s="1"/>
  <c r="AH18" i="17"/>
  <c r="AH10" i="17"/>
  <c r="AK3" i="17" s="1"/>
  <c r="AH11" i="17"/>
  <c r="AK4" i="17" s="1"/>
  <c r="AK6" i="1"/>
  <c r="AK5" i="1"/>
  <c r="AK4" i="1"/>
  <c r="AK3" i="1"/>
  <c r="AJ6" i="1"/>
  <c r="AJ4" i="1"/>
  <c r="AJ3" i="1"/>
  <c r="AM6" i="19"/>
  <c r="AM9" i="19" s="1"/>
  <c r="P38" i="18"/>
  <c r="O38" i="18"/>
  <c r="N38" i="18"/>
  <c r="M38" i="18"/>
  <c r="L38" i="18"/>
  <c r="K38" i="18"/>
  <c r="N27" i="17"/>
  <c r="AG24" i="17"/>
  <c r="AI6" i="17" s="1"/>
  <c r="AG18" i="17"/>
  <c r="AG11" i="17"/>
  <c r="AG10" i="17"/>
  <c r="AI6" i="1"/>
  <c r="AI5" i="1"/>
  <c r="AI4" i="1"/>
  <c r="AI3" i="1"/>
  <c r="N14" i="17"/>
  <c r="AJ3" i="17" s="1"/>
  <c r="N15" i="17"/>
  <c r="AJ4" i="17" s="1"/>
  <c r="N21" i="1"/>
  <c r="AJ5" i="1" s="1"/>
  <c r="AL6" i="19"/>
  <c r="AL9" i="19" s="1"/>
  <c r="P37" i="18"/>
  <c r="O37" i="18"/>
  <c r="N37" i="18"/>
  <c r="M37" i="18"/>
  <c r="L37" i="18"/>
  <c r="K37" i="18"/>
  <c r="AH6" i="1"/>
  <c r="AH5" i="1"/>
  <c r="AH4" i="1"/>
  <c r="AH3" i="1"/>
  <c r="H27" i="17"/>
  <c r="I27" i="17"/>
  <c r="J27" i="17"/>
  <c r="K27" i="17"/>
  <c r="L27" i="17"/>
  <c r="M27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H6" i="17" s="1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I5" i="17" s="1"/>
  <c r="AD18" i="17"/>
  <c r="N21" i="17" s="1"/>
  <c r="AJ5" i="17" s="1"/>
  <c r="AE18" i="17"/>
  <c r="AF18" i="17"/>
  <c r="AH5" i="17" s="1"/>
  <c r="H15" i="17"/>
  <c r="I15" i="17"/>
  <c r="J15" i="17"/>
  <c r="K15" i="17"/>
  <c r="L15" i="17"/>
  <c r="M15" i="17"/>
  <c r="H14" i="17"/>
  <c r="I14" i="17"/>
  <c r="J14" i="17"/>
  <c r="K14" i="17"/>
  <c r="L14" i="17"/>
  <c r="M14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H4" i="17" s="1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I3" i="17" s="1"/>
  <c r="AD10" i="17"/>
  <c r="AE10" i="17"/>
  <c r="AF10" i="17"/>
  <c r="AH3" i="17" s="1"/>
  <c r="G27" i="17"/>
  <c r="B24" i="17"/>
  <c r="G21" i="17"/>
  <c r="B18" i="17"/>
  <c r="G15" i="17"/>
  <c r="G14" i="17"/>
  <c r="B11" i="17"/>
  <c r="B10" i="17"/>
  <c r="AI4" i="17" l="1"/>
  <c r="AG6" i="17"/>
  <c r="AG4" i="17"/>
  <c r="AG3" i="17"/>
  <c r="AG6" i="1"/>
  <c r="AG4" i="1"/>
  <c r="AG3" i="1"/>
  <c r="P36" i="18"/>
  <c r="O36" i="18"/>
  <c r="N36" i="18"/>
  <c r="M36" i="18"/>
  <c r="L36" i="18"/>
  <c r="K36" i="18"/>
  <c r="AG5" i="1"/>
  <c r="AK6" i="19"/>
  <c r="AK9" i="19" s="1"/>
  <c r="AG5" i="17"/>
  <c r="AJ6" i="19"/>
  <c r="AJ9" i="19" s="1"/>
  <c r="P35" i="18"/>
  <c r="O35" i="18"/>
  <c r="N35" i="18"/>
  <c r="M35" i="18"/>
  <c r="L35" i="18"/>
  <c r="K35" i="18"/>
  <c r="AF6" i="17"/>
  <c r="AF5" i="17"/>
  <c r="AF4" i="17"/>
  <c r="AF3" i="17"/>
  <c r="AF6" i="1"/>
  <c r="AF5" i="1"/>
  <c r="AF4" i="1"/>
  <c r="AF3" i="1"/>
  <c r="AE6" i="17" l="1"/>
  <c r="AE4" i="17"/>
  <c r="AE3" i="17"/>
  <c r="AE6" i="1" l="1"/>
  <c r="AE4" i="1"/>
  <c r="AE3" i="1"/>
  <c r="AI6" i="19"/>
  <c r="AI9" i="19" s="1"/>
  <c r="P34" i="18"/>
  <c r="O34" i="18"/>
  <c r="N34" i="18"/>
  <c r="M34" i="18"/>
  <c r="L34" i="18"/>
  <c r="K34" i="18"/>
  <c r="AD6" i="17" l="1"/>
  <c r="AD5" i="17"/>
  <c r="AD4" i="17"/>
  <c r="AD3" i="17"/>
  <c r="AD6" i="1"/>
  <c r="AD5" i="1"/>
  <c r="AD4" i="1"/>
  <c r="AD3" i="1"/>
  <c r="M21" i="17"/>
  <c r="AE5" i="17" s="1"/>
  <c r="M21" i="1"/>
  <c r="AE5" i="1" s="1"/>
  <c r="AH6" i="19"/>
  <c r="AH9" i="19" s="1"/>
  <c r="P33" i="18"/>
  <c r="O33" i="18"/>
  <c r="N33" i="18"/>
  <c r="M33" i="18"/>
  <c r="L33" i="18"/>
  <c r="K33" i="18"/>
  <c r="AC6" i="17"/>
  <c r="AC5" i="17"/>
  <c r="AC4" i="17"/>
  <c r="AC3" i="17"/>
  <c r="AC6" i="1"/>
  <c r="AC5" i="1"/>
  <c r="AC4" i="1"/>
  <c r="AC3" i="1"/>
  <c r="L32" i="18" l="1"/>
  <c r="AB6" i="17" l="1"/>
  <c r="AB5" i="17"/>
  <c r="AB4" i="17"/>
  <c r="AB3" i="17"/>
  <c r="AF6" i="19"/>
  <c r="AF9" i="19" s="1"/>
  <c r="P32" i="18"/>
  <c r="K32" i="18"/>
  <c r="O32" i="18"/>
  <c r="N32" i="18"/>
  <c r="M32" i="18"/>
  <c r="AB6" i="1"/>
  <c r="AB5" i="1"/>
  <c r="AB4" i="1"/>
  <c r="AB3" i="1"/>
  <c r="AA6" i="17" l="1"/>
  <c r="AA6" i="1"/>
  <c r="AG6" i="19" l="1"/>
  <c r="AG9" i="19" s="1"/>
  <c r="P31" i="18"/>
  <c r="O31" i="18"/>
  <c r="N31" i="18"/>
  <c r="M31" i="18"/>
  <c r="L31" i="18"/>
  <c r="K31" i="18"/>
  <c r="AA5" i="17"/>
  <c r="AA4" i="17"/>
  <c r="AA3" i="17"/>
  <c r="L21" i="17"/>
  <c r="K21" i="17"/>
  <c r="J21" i="17"/>
  <c r="I21" i="17"/>
  <c r="H21" i="17"/>
  <c r="AA5" i="1"/>
  <c r="AA4" i="1"/>
  <c r="AA3" i="1"/>
  <c r="Y6" i="1" l="1"/>
  <c r="L30" i="18"/>
  <c r="AE6" i="19" l="1"/>
  <c r="AE9" i="19" s="1"/>
  <c r="P30" i="18"/>
  <c r="O30" i="18"/>
  <c r="N30" i="18"/>
  <c r="M30" i="18"/>
  <c r="K30" i="18"/>
  <c r="Z6" i="17" l="1"/>
  <c r="Z5" i="17"/>
  <c r="Z4" i="17"/>
  <c r="Z3" i="17"/>
  <c r="Y6" i="17"/>
  <c r="Y5" i="17"/>
  <c r="Y4" i="17"/>
  <c r="Y3" i="17"/>
  <c r="Z6" i="1"/>
  <c r="Z4" i="1"/>
  <c r="Z3" i="1"/>
  <c r="Y5" i="1"/>
  <c r="Y4" i="1"/>
  <c r="Y3" i="1"/>
  <c r="U4" i="1"/>
  <c r="L21" i="1"/>
  <c r="Z5" i="1" s="1"/>
  <c r="K21" i="1"/>
  <c r="U5" i="1" s="1"/>
  <c r="J21" i="1"/>
  <c r="P5" i="1" s="1"/>
  <c r="H21" i="1"/>
  <c r="F5" i="1" s="1"/>
  <c r="I21" i="1"/>
  <c r="K5" i="1" s="1"/>
  <c r="N29" i="18" l="1"/>
  <c r="U3" i="1" l="1"/>
  <c r="AD6" i="19" l="1"/>
  <c r="AD9" i="19" s="1"/>
  <c r="D6" i="19"/>
  <c r="P29" i="18" l="1"/>
  <c r="O29" i="18"/>
  <c r="M29" i="18"/>
  <c r="L29" i="18"/>
  <c r="K29" i="18"/>
  <c r="X6" i="17" l="1"/>
  <c r="X5" i="17"/>
  <c r="X4" i="17"/>
  <c r="X3" i="17"/>
  <c r="X6" i="1"/>
  <c r="X5" i="1"/>
  <c r="X4" i="1"/>
  <c r="X3" i="1"/>
  <c r="AC6" i="19" l="1"/>
  <c r="AC9" i="19" s="1"/>
  <c r="P28" i="18"/>
  <c r="O28" i="18"/>
  <c r="N28" i="18"/>
  <c r="M28" i="18"/>
  <c r="L28" i="18"/>
  <c r="K28" i="18"/>
  <c r="W6" i="17"/>
  <c r="W5" i="17"/>
  <c r="W4" i="17"/>
  <c r="W3" i="17"/>
  <c r="W6" i="1"/>
  <c r="W5" i="1"/>
  <c r="W4" i="1"/>
  <c r="W3" i="1"/>
  <c r="AB6" i="19" l="1"/>
  <c r="AB9" i="19" s="1"/>
  <c r="P27" i="18"/>
  <c r="O27" i="18"/>
  <c r="N27" i="18"/>
  <c r="M27" i="18"/>
  <c r="L27" i="18"/>
  <c r="K27" i="18"/>
  <c r="V6" i="17"/>
  <c r="V5" i="17"/>
  <c r="V4" i="17"/>
  <c r="V3" i="17"/>
  <c r="V6" i="1"/>
  <c r="V5" i="1"/>
  <c r="V4" i="1"/>
  <c r="V3" i="1"/>
  <c r="Q3" i="1"/>
  <c r="AA6" i="19" l="1"/>
  <c r="AA9" i="19" s="1"/>
  <c r="P26" i="18" l="1"/>
  <c r="O26" i="18"/>
  <c r="N26" i="18"/>
  <c r="M26" i="18"/>
  <c r="L26" i="18"/>
  <c r="K26" i="18"/>
  <c r="K6" i="18"/>
  <c r="U6" i="1"/>
  <c r="T6" i="1"/>
  <c r="T5" i="1"/>
  <c r="T4" i="1"/>
  <c r="T3" i="1"/>
  <c r="U6" i="17"/>
  <c r="U5" i="17"/>
  <c r="U4" i="17"/>
  <c r="U3" i="17"/>
  <c r="P3" i="17"/>
  <c r="T6" i="17"/>
  <c r="T5" i="17"/>
  <c r="T4" i="17"/>
  <c r="T3" i="17"/>
  <c r="Z6" i="19" l="1"/>
  <c r="Z9" i="19" s="1"/>
  <c r="Y6" i="19" l="1"/>
  <c r="Y9" i="19" s="1"/>
  <c r="P25" i="18" l="1"/>
  <c r="O25" i="18"/>
  <c r="N25" i="18"/>
  <c r="M25" i="18"/>
  <c r="L25" i="18"/>
  <c r="K25" i="18"/>
  <c r="S6" i="17" l="1"/>
  <c r="S5" i="17"/>
  <c r="S4" i="17"/>
  <c r="S3" i="17"/>
  <c r="S6" i="1"/>
  <c r="S5" i="1"/>
  <c r="S4" i="1"/>
  <c r="S3" i="1"/>
  <c r="K23" i="18" l="1"/>
  <c r="K24" i="18"/>
  <c r="P23" i="18"/>
  <c r="P24" i="18"/>
  <c r="O23" i="18"/>
  <c r="O24" i="18"/>
  <c r="N23" i="18"/>
  <c r="N24" i="18"/>
  <c r="M23" i="18"/>
  <c r="M24" i="18"/>
  <c r="L23" i="18"/>
  <c r="L24" i="18"/>
  <c r="R6" i="17" l="1"/>
  <c r="Q6" i="17"/>
  <c r="R5" i="17"/>
  <c r="Q5" i="17"/>
  <c r="R4" i="17"/>
  <c r="Q4" i="17"/>
  <c r="R3" i="17"/>
  <c r="Q3" i="17"/>
  <c r="R3" i="1" l="1"/>
  <c r="R4" i="1"/>
  <c r="Q4" i="1"/>
  <c r="O4" i="1"/>
  <c r="R5" i="1"/>
  <c r="Q5" i="1"/>
  <c r="R6" i="1"/>
  <c r="Q6" i="1"/>
  <c r="X6" i="19" l="1"/>
  <c r="X9" i="19" s="1"/>
  <c r="W6" i="19"/>
  <c r="W9" i="19" s="1"/>
  <c r="V6" i="19"/>
  <c r="V9" i="19" s="1"/>
  <c r="U6" i="19"/>
  <c r="U9" i="19" s="1"/>
  <c r="T6" i="19"/>
  <c r="T9" i="19" s="1"/>
  <c r="S6" i="19"/>
  <c r="S9" i="19" s="1"/>
  <c r="R6" i="19"/>
  <c r="R9" i="19" s="1"/>
  <c r="Q6" i="19"/>
  <c r="Q9" i="19" s="1"/>
  <c r="P6" i="19"/>
  <c r="P9" i="19" s="1"/>
  <c r="O6" i="19"/>
  <c r="O9" i="19" s="1"/>
  <c r="N6" i="19"/>
  <c r="N9" i="19" s="1"/>
  <c r="M6" i="19"/>
  <c r="M9" i="19" s="1"/>
  <c r="L6" i="19"/>
  <c r="L9" i="19" s="1"/>
  <c r="K6" i="19"/>
  <c r="K9" i="19" s="1"/>
  <c r="J6" i="19"/>
  <c r="J9" i="19" s="1"/>
  <c r="I6" i="19"/>
  <c r="I9" i="19" s="1"/>
  <c r="H6" i="19"/>
  <c r="H9" i="19" s="1"/>
  <c r="G6" i="19"/>
  <c r="G9" i="19" s="1"/>
  <c r="F6" i="19"/>
  <c r="F9" i="19" s="1"/>
  <c r="E6" i="19"/>
  <c r="E9" i="19" s="1"/>
  <c r="P22" i="18" l="1"/>
  <c r="O22" i="18"/>
  <c r="N22" i="18"/>
  <c r="M22" i="18"/>
  <c r="L22" i="18"/>
  <c r="K22" i="18"/>
  <c r="P21" i="18"/>
  <c r="O21" i="18"/>
  <c r="N21" i="18"/>
  <c r="M21" i="18"/>
  <c r="L21" i="18"/>
  <c r="K21" i="18"/>
  <c r="P20" i="18"/>
  <c r="O20" i="18"/>
  <c r="N20" i="18"/>
  <c r="M20" i="18"/>
  <c r="L20" i="18"/>
  <c r="K20" i="18"/>
  <c r="P19" i="18"/>
  <c r="O19" i="18"/>
  <c r="N19" i="18"/>
  <c r="M19" i="18"/>
  <c r="L19" i="18"/>
  <c r="K19" i="18"/>
  <c r="P18" i="18"/>
  <c r="O18" i="18"/>
  <c r="N18" i="18"/>
  <c r="M18" i="18"/>
  <c r="L18" i="18"/>
  <c r="K18" i="18"/>
  <c r="P17" i="18"/>
  <c r="O17" i="18"/>
  <c r="N17" i="18"/>
  <c r="M17" i="18"/>
  <c r="L17" i="18"/>
  <c r="K17" i="18"/>
  <c r="P16" i="18"/>
  <c r="O16" i="18"/>
  <c r="N16" i="18"/>
  <c r="M16" i="18"/>
  <c r="L16" i="18"/>
  <c r="K16" i="18"/>
  <c r="P15" i="18"/>
  <c r="O15" i="18"/>
  <c r="N15" i="18"/>
  <c r="M15" i="18"/>
  <c r="L15" i="18"/>
  <c r="K15" i="18"/>
  <c r="P14" i="18"/>
  <c r="O14" i="18"/>
  <c r="N14" i="18"/>
  <c r="M14" i="18"/>
  <c r="L14" i="18"/>
  <c r="K14" i="18"/>
  <c r="P13" i="18"/>
  <c r="O13" i="18"/>
  <c r="N13" i="18"/>
  <c r="M13" i="18"/>
  <c r="L13" i="18"/>
  <c r="K13" i="18"/>
  <c r="P12" i="18"/>
  <c r="O12" i="18"/>
  <c r="N12" i="18"/>
  <c r="M12" i="18"/>
  <c r="L12" i="18"/>
  <c r="K12" i="18"/>
  <c r="P11" i="18"/>
  <c r="O11" i="18"/>
  <c r="N11" i="18"/>
  <c r="M11" i="18"/>
  <c r="L11" i="18"/>
  <c r="K11" i="18"/>
  <c r="P10" i="18"/>
  <c r="O10" i="18"/>
  <c r="N10" i="18"/>
  <c r="M10" i="18"/>
  <c r="L10" i="18"/>
  <c r="K10" i="18"/>
  <c r="P9" i="18"/>
  <c r="O9" i="18"/>
  <c r="N9" i="18"/>
  <c r="M9" i="18"/>
  <c r="L9" i="18"/>
  <c r="K9" i="18"/>
  <c r="P8" i="18"/>
  <c r="O8" i="18"/>
  <c r="N8" i="18"/>
  <c r="M8" i="18"/>
  <c r="L8" i="18"/>
  <c r="K8" i="18"/>
  <c r="P7" i="18"/>
  <c r="O7" i="18"/>
  <c r="N7" i="18"/>
  <c r="M7" i="18"/>
  <c r="L7" i="18"/>
  <c r="K7" i="18"/>
  <c r="P6" i="18"/>
  <c r="O6" i="18"/>
  <c r="N6" i="18"/>
  <c r="M6" i="18"/>
  <c r="L6" i="18"/>
  <c r="O5" i="1" l="1"/>
  <c r="P4" i="1"/>
  <c r="P3" i="1"/>
  <c r="P4" i="17"/>
  <c r="O6" i="1"/>
  <c r="O6" i="17"/>
  <c r="O5" i="17"/>
  <c r="O4" i="17"/>
  <c r="O3" i="17"/>
  <c r="P6" i="17"/>
  <c r="P5" i="17"/>
  <c r="P6" i="1"/>
  <c r="O3" i="1"/>
  <c r="N3" i="17" l="1"/>
  <c r="N4" i="17"/>
  <c r="N5" i="17"/>
  <c r="N6" i="17"/>
  <c r="M6" i="17"/>
  <c r="N6" i="1"/>
  <c r="M6" i="1"/>
  <c r="F3" i="1"/>
  <c r="K3" i="1"/>
  <c r="N5" i="1"/>
  <c r="N4" i="1"/>
  <c r="N3" i="1"/>
  <c r="M5" i="1"/>
  <c r="M3" i="1"/>
  <c r="E4" i="1"/>
  <c r="E3" i="1"/>
  <c r="L4" i="1" l="1"/>
  <c r="E6" i="1" l="1"/>
  <c r="L6" i="1"/>
  <c r="L6" i="17"/>
  <c r="B5" i="17" l="1"/>
  <c r="I3" i="1" l="1"/>
  <c r="M5" i="17"/>
  <c r="L5" i="17"/>
  <c r="M4" i="17"/>
  <c r="L4" i="17"/>
  <c r="M3" i="17"/>
  <c r="L3" i="17"/>
  <c r="L3" i="1"/>
  <c r="L5" i="1"/>
  <c r="M4" i="1"/>
  <c r="K6" i="1" l="1"/>
  <c r="B3" i="17" l="1"/>
  <c r="C3" i="17"/>
  <c r="D3" i="17"/>
  <c r="E3" i="17"/>
  <c r="F3" i="17"/>
  <c r="G3" i="17"/>
  <c r="H3" i="17"/>
  <c r="I3" i="17"/>
  <c r="J3" i="17"/>
  <c r="K3" i="17"/>
  <c r="B4" i="17"/>
  <c r="C4" i="17"/>
  <c r="D4" i="17"/>
  <c r="E4" i="17"/>
  <c r="F4" i="17"/>
  <c r="G4" i="17"/>
  <c r="H4" i="17"/>
  <c r="I4" i="17"/>
  <c r="J4" i="17"/>
  <c r="K4" i="17"/>
  <c r="C5" i="17"/>
  <c r="D5" i="17"/>
  <c r="E5" i="17"/>
  <c r="F5" i="17"/>
  <c r="G5" i="17"/>
  <c r="H5" i="17"/>
  <c r="I5" i="17"/>
  <c r="J5" i="17"/>
  <c r="K5" i="17"/>
  <c r="B6" i="17"/>
  <c r="C6" i="17"/>
  <c r="D6" i="17"/>
  <c r="E6" i="17"/>
  <c r="F6" i="17"/>
  <c r="G6" i="17"/>
  <c r="H6" i="17"/>
  <c r="I6" i="17"/>
  <c r="J6" i="17"/>
  <c r="K6" i="17"/>
  <c r="J6" i="1"/>
  <c r="J5" i="1"/>
  <c r="K4" i="1"/>
  <c r="J4" i="1"/>
  <c r="J3" i="1"/>
  <c r="I4" i="1" l="1"/>
  <c r="G4" i="1"/>
  <c r="G6" i="1" l="1"/>
  <c r="G5" i="1"/>
  <c r="G3" i="1"/>
  <c r="B4" i="1" l="1"/>
  <c r="F6" i="1" l="1"/>
  <c r="H6" i="1"/>
  <c r="I6" i="1"/>
  <c r="F4" i="1"/>
  <c r="I5" i="1" l="1"/>
  <c r="H4" i="1"/>
  <c r="C4" i="1" l="1"/>
  <c r="D4" i="1"/>
  <c r="C6" i="1"/>
  <c r="D6" i="1"/>
  <c r="B6" i="1"/>
  <c r="H5" i="1"/>
  <c r="C5" i="1"/>
  <c r="D5" i="1"/>
  <c r="E5" i="1"/>
  <c r="B5" i="1"/>
  <c r="H3" i="1"/>
  <c r="C3" i="1"/>
  <c r="D3" i="1"/>
  <c r="B3" i="1"/>
</calcChain>
</file>

<file path=xl/sharedStrings.xml><?xml version="1.0" encoding="utf-8"?>
<sst xmlns="http://schemas.openxmlformats.org/spreadsheetml/2006/main" count="499" uniqueCount="136">
  <si>
    <t>Makroekonomiskie rādītāji 
(sezonāli izlīdzināti)</t>
  </si>
  <si>
    <t>2016 faktiskie dati</t>
  </si>
  <si>
    <t>2017 faktiskie dati</t>
  </si>
  <si>
    <t>2018 faktiskie dati</t>
  </si>
  <si>
    <t>I</t>
  </si>
  <si>
    <t>II</t>
  </si>
  <si>
    <t>III</t>
  </si>
  <si>
    <t>IV</t>
  </si>
  <si>
    <t>Reālā IKP izaugsme</t>
  </si>
  <si>
    <t>Nominālā IKP izaugsme</t>
  </si>
  <si>
    <t>Inflācija (patēriņa cenas)</t>
  </si>
  <si>
    <t>IKP deflators</t>
  </si>
  <si>
    <t>Datu avots: Centrālās statistikas birojs</t>
  </si>
  <si>
    <t>Ceturkšņa IKP sezonāli izlīdzināti dati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</si>
  <si>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</si>
  <si>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</si>
  <si>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</si>
  <si>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</si>
  <si>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</si>
  <si>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</si>
  <si>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</si>
  <si>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</si>
  <si>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</si>
  <si>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</si>
  <si>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</si>
  <si>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</si>
  <si>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</si>
  <si>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</si>
  <si>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</si>
  <si>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</si>
  <si>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</si>
  <si>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</si>
  <si>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</si>
  <si>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Faktiskajās cenās</t>
  </si>
  <si>
    <t>Ikgadējie IKP dati</t>
  </si>
  <si>
    <t>Ceturkšņa inflācija</t>
  </si>
  <si>
    <t>Patēriņa cenu indekss (1990.gads = 100)</t>
  </si>
  <si>
    <t>Gada inflācija</t>
  </si>
  <si>
    <t>Patēriņa cenu indekss
Pārmaiņas pret iepriekšējo gadu, %</t>
  </si>
  <si>
    <t>Ceturkšņa IKP deflators</t>
  </si>
  <si>
    <t>Atbilstošā iepriekšējā gada perioda cenas=1</t>
  </si>
  <si>
    <t>Gada IKP deflators</t>
  </si>
  <si>
    <t>Iepriekšējā gada cenas = 1</t>
  </si>
  <si>
    <t>Macroeconomic indicator 
(seasonally adjusted)</t>
  </si>
  <si>
    <t>2016 actual data</t>
  </si>
  <si>
    <t>2017 actual data</t>
  </si>
  <si>
    <t>2018 actual data</t>
  </si>
  <si>
    <t>Real GDP growth</t>
  </si>
  <si>
    <t>Nominal GDP growth</t>
  </si>
  <si>
    <t>Inflation (PCI)</t>
  </si>
  <si>
    <t>GDP deflator</t>
  </si>
  <si>
    <t>Source: Central Statistical Bureau</t>
  </si>
  <si>
    <t>Quarterly GDP seasonally adjusted data</t>
  </si>
  <si>
    <t>Nominal prices</t>
  </si>
  <si>
    <t>Yearly GDP data</t>
  </si>
  <si>
    <t>Quarterly inflation</t>
  </si>
  <si>
    <t>Consumer price index (1990 = 100)</t>
  </si>
  <si>
    <t>Yearly inflation</t>
  </si>
  <si>
    <t>Consumer prices index
Percentage changes over previous year</t>
  </si>
  <si>
    <t>Quarterly GDP deflator</t>
  </si>
  <si>
    <t>Prices of corresponding period of the previous year = 1</t>
  </si>
  <si>
    <t>Yearly GDP deflator</t>
  </si>
  <si>
    <t>Prices of the previous year = 1</t>
  </si>
  <si>
    <t>IKP pa ceturkšņiem (tūkst. euro) / Quarterly GDP (thousand euros)</t>
  </si>
  <si>
    <t>Ieguldījums IKP izaugsmē, izmaiņas pret iepriekšējo gadu / Contribution to GDP growth, increase over the corresponding period of the previous year</t>
  </si>
  <si>
    <t>Sezonāli izlīdzināti / Seasonally adjusted</t>
  </si>
  <si>
    <r>
      <rPr>
        <b/>
        <sz val="11"/>
        <color rgb="FF000000"/>
        <rFont val="Arial"/>
        <family val="2"/>
        <charset val="186"/>
      </rPr>
      <t>2015</t>
    </r>
    <r>
      <rPr>
        <sz val="11"/>
        <color rgb="FF000000"/>
        <rFont val="Arial"/>
        <family val="2"/>
        <charset val="186"/>
      </rPr>
      <t>. g. salīdzināmajās cenās /</t>
    </r>
    <r>
      <rPr>
        <b/>
        <sz val="11"/>
        <color rgb="FF000000"/>
        <rFont val="Arial"/>
        <family val="2"/>
        <charset val="186"/>
      </rPr>
      <t xml:space="preserve"> 2015</t>
    </r>
    <r>
      <rPr>
        <sz val="11"/>
        <color rgb="FF000000"/>
        <rFont val="Arial"/>
        <family val="2"/>
        <charset val="186"/>
      </rPr>
      <t xml:space="preserve"> prices</t>
    </r>
  </si>
  <si>
    <t>IKP</t>
  </si>
  <si>
    <t>Mājsaimniecību patēriņš</t>
  </si>
  <si>
    <t>Valdības patēriņš</t>
  </si>
  <si>
    <t>Investīcijas</t>
  </si>
  <si>
    <t>Eksports</t>
  </si>
  <si>
    <t>Imports</t>
  </si>
  <si>
    <t>GDP</t>
  </si>
  <si>
    <t>Household consumption</t>
  </si>
  <si>
    <t>Government consumption</t>
  </si>
  <si>
    <t>Gross capital formation</t>
  </si>
  <si>
    <t>Export of goods and services</t>
  </si>
  <si>
    <t>Import of goods and services (less)</t>
  </si>
  <si>
    <t>Import of goods and services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</si>
  <si>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</si>
  <si>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</si>
  <si>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</si>
  <si>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</si>
  <si>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</si>
  <si>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</si>
  <si>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</si>
  <si>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</si>
  <si>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Pēdējo reizi atjaunināts / Last update</t>
  </si>
  <si>
    <t xml:space="preserve">Latvijas ārējā tirdzniecība pa ceturkšņiem faktiskajās cenās (miljonos eiro) / Foreign trade of Latvia quarterly data at current prices (millions EUR)
(millions euro)
</t>
  </si>
  <si>
    <t>Export</t>
  </si>
  <si>
    <t>Import</t>
  </si>
  <si>
    <t>Tirdzniecības bilance</t>
  </si>
  <si>
    <t>Trade balance</t>
  </si>
  <si>
    <t>IKP (nominālais), sezonāli neizlīdzināti dati</t>
  </si>
  <si>
    <t>GDP (nominal), seasonally non-adjusted data</t>
  </si>
  <si>
    <t>Tirdzniecības bilance, % no nominālā IKP (sezonali neizlīdzināti dati)</t>
  </si>
  <si>
    <t>Trade balance, % of nominal GDP (seasonally non-adjusted data)</t>
  </si>
  <si>
    <t>2019Q4</t>
  </si>
  <si>
    <t>2019 actual data</t>
  </si>
  <si>
    <r>
      <t>In</t>
    </r>
    <r>
      <rPr>
        <b/>
        <sz val="10"/>
        <rFont val="Arial"/>
        <family val="2"/>
        <charset val="186"/>
      </rPr>
      <t xml:space="preserve"> 2015</t>
    </r>
    <r>
      <rPr>
        <sz val="10"/>
        <rFont val="Arial"/>
        <family val="2"/>
        <charset val="186"/>
      </rPr>
      <t xml:space="preserve"> prices</t>
    </r>
  </si>
  <si>
    <r>
      <t xml:space="preserve">In </t>
    </r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 xml:space="preserve"> prices</t>
    </r>
  </si>
  <si>
    <t>2019 faktiskie dati</t>
  </si>
  <si>
    <t>2020 faktiskie dati</t>
  </si>
  <si>
    <t>2020Q1</t>
  </si>
  <si>
    <t>2020 actual data</t>
  </si>
  <si>
    <t>2020Q2</t>
  </si>
  <si>
    <t>2020Q3</t>
  </si>
  <si>
    <t>2020Q4</t>
  </si>
  <si>
    <t>Datu avots / Source CSP</t>
  </si>
  <si>
    <t xml:space="preserve">2021 faktiskie dati </t>
  </si>
  <si>
    <t>Iekšzemes kopprodukts no ražošanas aspekta (tūkst. eiro) - Vērtības, Rādītāji un Laika periods. (stat.gov.lv)</t>
  </si>
  <si>
    <t>Iekšzemes kopprodukts no ražošanas aspekta (tūkst. eiro) - Vērtības, Koriģēšana un Laika periods. (stat.gov.lv)</t>
  </si>
  <si>
    <t>Patēriņa cenu indeksi (1990.gads=100) - Laika periods. (stat.gov.lv)</t>
  </si>
  <si>
    <t>Iekšzemes kopprodukta deflatori - Rādītāji, Darbības veids (NACE 2.red.) un produktu nodokļi un Laika periods. (stat.gov.lv)</t>
  </si>
  <si>
    <t>Iekšzemes kopprodukta deflatori - Darbības veids (NACE 2.red.) un produktu nodokļi, Rādītāji un Laika periods. (stat.gov.lv)</t>
  </si>
  <si>
    <t>Iekšzemes kopprodukta izlietojums (tūkst. eiro) - Koriģēšana, Vērtības, Rādītāji un Laika periods. (stat.gov.lv)</t>
  </si>
  <si>
    <t>Eksports un imports pa valstu grupām (milj. eiro) - Preču plūsma, Valstu grupa un Laika periods. (stat.gov.lv)</t>
  </si>
  <si>
    <t>2021Q1</t>
  </si>
  <si>
    <t>2021 actual data</t>
  </si>
  <si>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>.g. salīdzināmajās cenās</t>
    </r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</si>
  <si>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</si>
  <si>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</si>
  <si>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</si>
  <si>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</si>
  <si>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</si>
  <si>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</si>
  <si>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</si>
  <si>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</si>
  <si>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</si>
  <si>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2023*</t>
  </si>
  <si>
    <t>Makroekonomiskās prognozes 2023 un VTBI 2024-2026 | Fiskālās disciplīnas padome (fdp.gov.lv)</t>
  </si>
  <si>
    <t>* FM prognoze</t>
  </si>
  <si>
    <t>Prognoze (13.06.2023)</t>
  </si>
  <si>
    <t>31.08.2023.</t>
  </si>
  <si>
    <t>Projection (13.06.2023)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</si>
</sst>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0.0"/>
    <numFmt numFmtId="166" formatCode="0.000"/>
    <numFmt numFmtId="167" formatCode="#,##0.0"/>
  </numFmts>
  <fonts count="4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0"/>
      <color rgb="FFFFFFFF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8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u/>
      <sz val="11"/>
      <color theme="10"/>
      <name val="Calibri"/>
      <family val="2"/>
    </font>
    <font>
      <b/>
      <sz val="12"/>
      <color theme="0"/>
      <name val="Arial"/>
      <family val="2"/>
      <charset val="186"/>
    </font>
    <font>
      <sz val="10"/>
      <color theme="8" tint="-0.249977111117893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theme="0"/>
      <name val="Arial"/>
      <family val="2"/>
      <charset val="186"/>
    </font>
    <font>
      <sz val="6"/>
      <color theme="1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9"/>
      <name val="Verdana"/>
      <family val="2"/>
      <charset val="186"/>
    </font>
    <font>
      <sz val="11"/>
      <color rgb="FF9C0006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rgb="FFFF0000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0"/>
      <color rgb="FF000000"/>
      <name val="Arial"/>
      <family val="2"/>
    </font>
    <font>
      <i/>
      <sz val="9"/>
      <name val="Arial"/>
      <family val="2"/>
      <charset val="186"/>
    </font>
    <font>
      <sz val="11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1"/>
      <name val="Arial"/>
      <family val="2"/>
      <charset val="186"/>
    </font>
    <font>
      <u/>
      <sz val="11"/>
      <name val="Calibri"/>
      <family val="2"/>
      <charset val="186"/>
      <scheme val="minor"/>
    </font>
    <font>
      <sz val="9"/>
      <name val="Arial"/>
      <family val="2"/>
      <charset val="186"/>
    </font>
    <font>
      <u/>
      <sz val="11"/>
      <color theme="0"/>
      <name val="Calibri"/>
      <family val="2"/>
      <charset val="186"/>
      <scheme val="minor"/>
    </font>
    <font>
      <b/>
      <sz val="11"/>
      <name val="Arial"/>
      <family val="2"/>
      <charset val="186"/>
    </font>
    <font>
      <sz val="11"/>
      <name val="Calibri"/>
      <family val="2"/>
    </font>
    <font>
      <sz val="8"/>
      <name val="Verdana"/>
      <family val="2"/>
      <charset val="186"/>
    </font>
    <font>
      <sz val="11"/>
      <name val="Times New Roman"/>
      <family val="1"/>
      <charset val="186"/>
    </font>
    <font>
      <u/>
      <sz val="10"/>
      <color theme="0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Alignment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" fillId="0" borderId="0" applyBorder="0"/>
  </cellStyleXfs>
  <cellXfs count="177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7" borderId="0" xfId="0" applyFont="1" applyFill="1"/>
    <xf numFmtId="0" fontId="4" fillId="7" borderId="0" xfId="0" applyFont="1" applyFill="1" applyAlignment="1">
      <alignment horizontal="right"/>
    </xf>
    <xf numFmtId="0" fontId="0" fillId="7" borderId="0" xfId="0" applyFill="1"/>
    <xf numFmtId="0" fontId="3" fillId="2" borderId="1" xfId="0" applyFont="1" applyFill="1" applyBorder="1" applyAlignment="1">
      <alignment horizontal="center" vertical="center" wrapText="1" readingOrder="1"/>
    </xf>
    <xf numFmtId="164" fontId="4" fillId="7" borderId="12" xfId="1" applyNumberFormat="1" applyFont="1" applyFill="1" applyBorder="1" applyAlignment="1" applyProtection="1">
      <alignment horizontal="right"/>
    </xf>
    <xf numFmtId="164" fontId="5" fillId="7" borderId="12" xfId="1" applyNumberFormat="1" applyFont="1" applyFill="1" applyBorder="1" applyAlignment="1" applyProtection="1">
      <alignment horizontal="right"/>
    </xf>
    <xf numFmtId="164" fontId="7" fillId="7" borderId="12" xfId="1" applyNumberFormat="1" applyFont="1" applyFill="1" applyBorder="1" applyAlignment="1" applyProtection="1">
      <alignment horizontal="right"/>
    </xf>
    <xf numFmtId="164" fontId="4" fillId="7" borderId="13" xfId="1" applyNumberFormat="1" applyFont="1" applyFill="1" applyBorder="1" applyAlignment="1" applyProtection="1">
      <alignment horizontal="right"/>
    </xf>
    <xf numFmtId="164" fontId="5" fillId="7" borderId="13" xfId="1" applyNumberFormat="1" applyFont="1" applyFill="1" applyBorder="1" applyAlignment="1" applyProtection="1">
      <alignment horizontal="right"/>
    </xf>
    <xf numFmtId="164" fontId="7" fillId="7" borderId="13" xfId="1" applyNumberFormat="1" applyFont="1" applyFill="1" applyBorder="1" applyAlignment="1" applyProtection="1">
      <alignment horizontal="right"/>
    </xf>
    <xf numFmtId="164" fontId="6" fillId="7" borderId="13" xfId="1" applyNumberFormat="1" applyFont="1" applyFill="1" applyBorder="1" applyAlignment="1" applyProtection="1">
      <alignment horizontal="right"/>
    </xf>
    <xf numFmtId="164" fontId="4" fillId="7" borderId="2" xfId="1" applyNumberFormat="1" applyFont="1" applyFill="1" applyBorder="1" applyAlignment="1" applyProtection="1">
      <alignment horizontal="right"/>
    </xf>
    <xf numFmtId="164" fontId="7" fillId="7" borderId="2" xfId="1" applyNumberFormat="1" applyFont="1" applyFill="1" applyBorder="1" applyAlignment="1" applyProtection="1">
      <alignment horizontal="right"/>
    </xf>
    <xf numFmtId="164" fontId="5" fillId="7" borderId="2" xfId="1" applyNumberFormat="1" applyFont="1" applyFill="1" applyBorder="1" applyAlignment="1" applyProtection="1">
      <alignment horizontal="right"/>
    </xf>
    <xf numFmtId="164" fontId="6" fillId="7" borderId="2" xfId="1" applyNumberFormat="1" applyFont="1" applyFill="1" applyBorder="1" applyAlignment="1" applyProtection="1">
      <alignment horizontal="right"/>
    </xf>
    <xf numFmtId="164" fontId="6" fillId="7" borderId="12" xfId="1" applyNumberFormat="1" applyFont="1" applyFill="1" applyBorder="1" applyAlignment="1" applyProtection="1">
      <alignment horizontal="right"/>
    </xf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right" vertical="center"/>
    </xf>
    <xf numFmtId="0" fontId="10" fillId="7" borderId="0" xfId="0" applyFont="1" applyFill="1" applyAlignment="1">
      <alignment horizontal="center" vertical="center"/>
    </xf>
    <xf numFmtId="0" fontId="12" fillId="0" borderId="0" xfId="2" applyFont="1"/>
    <xf numFmtId="0" fontId="8" fillId="0" borderId="0" xfId="2" applyFont="1" applyAlignment="1">
      <alignment horizontal="center"/>
    </xf>
    <xf numFmtId="0" fontId="9" fillId="0" borderId="0" xfId="2" applyFont="1"/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/>
    <xf numFmtId="0" fontId="8" fillId="0" borderId="0" xfId="2" applyFont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8" fillId="0" borderId="0" xfId="2" applyFont="1" applyAlignment="1">
      <alignment horizontal="right" vertical="center" wrapText="1"/>
    </xf>
    <xf numFmtId="165" fontId="8" fillId="0" borderId="0" xfId="2" applyNumberFormat="1" applyFont="1" applyAlignment="1">
      <alignment horizontal="right" vertical="center" wrapText="1"/>
    </xf>
    <xf numFmtId="165" fontId="9" fillId="0" borderId="0" xfId="2" applyNumberFormat="1" applyFont="1"/>
    <xf numFmtId="165" fontId="8" fillId="0" borderId="0" xfId="2" applyNumberFormat="1" applyFont="1" applyAlignment="1">
      <alignment horizontal="right" vertical="center"/>
    </xf>
    <xf numFmtId="165" fontId="15" fillId="0" borderId="0" xfId="2" applyNumberFormat="1" applyFont="1"/>
    <xf numFmtId="0" fontId="9" fillId="0" borderId="0" xfId="2" applyFont="1" applyAlignment="1">
      <alignment horizontal="right"/>
    </xf>
    <xf numFmtId="0" fontId="17" fillId="4" borderId="1" xfId="0" applyFont="1" applyFill="1" applyBorder="1" applyAlignment="1">
      <alignment horizontal="center" vertical="center" wrapText="1" readingOrder="1"/>
    </xf>
    <xf numFmtId="0" fontId="6" fillId="6" borderId="0" xfId="0" applyFont="1" applyFill="1" applyAlignment="1">
      <alignment horizontal="right"/>
    </xf>
    <xf numFmtId="0" fontId="18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5" fontId="9" fillId="0" borderId="0" xfId="0" applyNumberFormat="1" applyFont="1"/>
    <xf numFmtId="164" fontId="4" fillId="0" borderId="12" xfId="1" applyNumberFormat="1" applyFont="1" applyFill="1" applyBorder="1" applyAlignment="1" applyProtection="1">
      <alignment horizontal="right"/>
    </xf>
    <xf numFmtId="0" fontId="7" fillId="0" borderId="0" xfId="0" applyFont="1" applyAlignment="1">
      <alignment horizontal="right"/>
    </xf>
    <xf numFmtId="164" fontId="7" fillId="0" borderId="13" xfId="1" applyNumberFormat="1" applyFont="1" applyFill="1" applyBorder="1" applyAlignment="1" applyProtection="1">
      <alignment horizontal="right"/>
    </xf>
    <xf numFmtId="164" fontId="4" fillId="0" borderId="13" xfId="1" applyNumberFormat="1" applyFont="1" applyFill="1" applyBorder="1" applyAlignment="1" applyProtection="1">
      <alignment horizontal="right"/>
    </xf>
    <xf numFmtId="164" fontId="7" fillId="0" borderId="2" xfId="1" applyNumberFormat="1" applyFont="1" applyFill="1" applyBorder="1" applyAlignment="1" applyProtection="1">
      <alignment horizontal="right"/>
    </xf>
    <xf numFmtId="164" fontId="4" fillId="0" borderId="2" xfId="1" applyNumberFormat="1" applyFont="1" applyFill="1" applyBorder="1" applyAlignment="1" applyProtection="1">
      <alignment horizontal="right"/>
    </xf>
    <xf numFmtId="0" fontId="7" fillId="7" borderId="0" xfId="0" applyFont="1" applyFill="1" applyAlignment="1">
      <alignment horizontal="right"/>
    </xf>
    <xf numFmtId="0" fontId="7" fillId="7" borderId="0" xfId="0" applyFont="1" applyFill="1"/>
    <xf numFmtId="164" fontId="7" fillId="7" borderId="0" xfId="1" applyNumberFormat="1" applyFont="1" applyFill="1" applyBorder="1"/>
    <xf numFmtId="0" fontId="22" fillId="7" borderId="0" xfId="0" applyFont="1" applyFill="1" applyAlignment="1">
      <alignment horizontal="center" vertical="center"/>
    </xf>
    <xf numFmtId="0" fontId="23" fillId="6" borderId="0" xfId="2" applyFont="1" applyFill="1" applyBorder="1" applyAlignment="1">
      <alignment horizontal="right" vertical="center" wrapText="1"/>
    </xf>
    <xf numFmtId="0" fontId="6" fillId="6" borderId="0" xfId="2" applyFont="1" applyFill="1" applyBorder="1" applyAlignment="1">
      <alignment horizontal="right"/>
    </xf>
    <xf numFmtId="0" fontId="24" fillId="0" borderId="0" xfId="0" applyFont="1"/>
    <xf numFmtId="0" fontId="7" fillId="0" borderId="0" xfId="2" applyFont="1" applyBorder="1" applyAlignment="1">
      <alignment horizontal="right"/>
    </xf>
    <xf numFmtId="0" fontId="7" fillId="0" borderId="0" xfId="0" applyFont="1"/>
    <xf numFmtId="3" fontId="20" fillId="0" borderId="0" xfId="0" applyNumberFormat="1" applyFont="1"/>
    <xf numFmtId="0" fontId="24" fillId="7" borderId="0" xfId="0" applyFont="1" applyFill="1" applyAlignment="1">
      <alignment horizontal="right"/>
    </xf>
    <xf numFmtId="166" fontId="25" fillId="0" borderId="0" xfId="0" applyNumberFormat="1" applyFont="1"/>
    <xf numFmtId="0" fontId="3" fillId="2" borderId="0" xfId="0" applyFont="1" applyFill="1" applyAlignment="1">
      <alignment horizontal="center" vertical="center" wrapText="1" readingOrder="1"/>
    </xf>
    <xf numFmtId="164" fontId="26" fillId="0" borderId="0" xfId="0" applyNumberFormat="1" applyFont="1" applyAlignment="1">
      <alignment horizontal="right"/>
    </xf>
    <xf numFmtId="0" fontId="28" fillId="0" borderId="0" xfId="2" applyFont="1" applyAlignment="1">
      <alignment horizontal="center"/>
    </xf>
    <xf numFmtId="0" fontId="29" fillId="7" borderId="0" xfId="0" applyFont="1" applyFill="1" applyAlignment="1">
      <alignment horizontal="left"/>
    </xf>
    <xf numFmtId="164" fontId="7" fillId="7" borderId="0" xfId="0" applyNumberFormat="1" applyFont="1" applyFill="1"/>
    <xf numFmtId="0" fontId="23" fillId="5" borderId="0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7" borderId="0" xfId="0" applyFont="1" applyFill="1" applyAlignment="1">
      <alignment horizontal="right" vertical="center"/>
    </xf>
    <xf numFmtId="0" fontId="7" fillId="7" borderId="0" xfId="0" applyFont="1" applyFill="1" applyAlignment="1">
      <alignment horizontal="right" vertical="center" wrapText="1"/>
    </xf>
    <xf numFmtId="0" fontId="7" fillId="0" borderId="0" xfId="2" applyFont="1"/>
    <xf numFmtId="164" fontId="7" fillId="3" borderId="14" xfId="1" applyNumberFormat="1" applyFont="1" applyFill="1" applyBorder="1" applyAlignment="1" applyProtection="1">
      <alignment horizontal="right"/>
    </xf>
    <xf numFmtId="164" fontId="7" fillId="3" borderId="15" xfId="1" applyNumberFormat="1" applyFont="1" applyFill="1" applyBorder="1" applyAlignment="1" applyProtection="1">
      <alignment horizontal="right"/>
    </xf>
    <xf numFmtId="164" fontId="7" fillId="3" borderId="10" xfId="1" applyNumberFormat="1" applyFont="1" applyFill="1" applyBorder="1" applyAlignment="1" applyProtection="1">
      <alignment horizontal="right"/>
    </xf>
    <xf numFmtId="164" fontId="7" fillId="7" borderId="0" xfId="1" applyNumberFormat="1" applyFont="1" applyFill="1" applyBorder="1" applyAlignment="1" applyProtection="1">
      <alignment horizontal="right"/>
    </xf>
    <xf numFmtId="165" fontId="9" fillId="7" borderId="0" xfId="0" applyNumberFormat="1" applyFont="1" applyFill="1"/>
    <xf numFmtId="165" fontId="15" fillId="7" borderId="0" xfId="2" applyNumberFormat="1" applyFont="1" applyFill="1"/>
    <xf numFmtId="164" fontId="7" fillId="0" borderId="0" xfId="0" applyNumberFormat="1" applyFont="1" applyAlignment="1">
      <alignment horizontal="right"/>
    </xf>
    <xf numFmtId="164" fontId="7" fillId="0" borderId="0" xfId="1" applyNumberFormat="1" applyFont="1" applyFill="1" applyBorder="1" applyAlignment="1" applyProtection="1">
      <alignment horizontal="right"/>
    </xf>
    <xf numFmtId="0" fontId="30" fillId="0" borderId="0" xfId="2" applyFont="1"/>
    <xf numFmtId="0" fontId="31" fillId="0" borderId="0" xfId="2" applyFont="1" applyAlignment="1">
      <alignment horizontal="center" vertical="center" wrapText="1"/>
    </xf>
    <xf numFmtId="0" fontId="10" fillId="0" borderId="0" xfId="2" applyFont="1"/>
    <xf numFmtId="0" fontId="5" fillId="0" borderId="0" xfId="2" applyFont="1" applyAlignment="1">
      <alignment horizontal="center"/>
    </xf>
    <xf numFmtId="2" fontId="4" fillId="0" borderId="0" xfId="2" applyNumberFormat="1" applyFont="1"/>
    <xf numFmtId="0" fontId="32" fillId="0" borderId="0" xfId="2" applyFont="1"/>
    <xf numFmtId="165" fontId="30" fillId="0" borderId="0" xfId="2" applyNumberFormat="1" applyFont="1"/>
    <xf numFmtId="0" fontId="5" fillId="7" borderId="0" xfId="2" applyFont="1" applyFill="1" applyAlignment="1">
      <alignment horizontal="center"/>
    </xf>
    <xf numFmtId="165" fontId="30" fillId="7" borderId="0" xfId="2" applyNumberFormat="1" applyFont="1" applyFill="1"/>
    <xf numFmtId="2" fontId="30" fillId="0" borderId="0" xfId="2" applyNumberFormat="1" applyFont="1"/>
    <xf numFmtId="0" fontId="4" fillId="0" borderId="0" xfId="2" applyFont="1"/>
    <xf numFmtId="0" fontId="33" fillId="0" borderId="0" xfId="2" applyFont="1" applyAlignment="1"/>
    <xf numFmtId="0" fontId="33" fillId="0" borderId="0" xfId="2" applyFont="1" applyAlignment="1">
      <alignment horizontal="center" vertical="center"/>
    </xf>
    <xf numFmtId="3" fontId="1" fillId="0" borderId="0" xfId="0" applyNumberFormat="1" applyFont="1"/>
    <xf numFmtId="0" fontId="24" fillId="0" borderId="0" xfId="7" applyFont="1" applyFill="1" applyBorder="1" applyAlignment="1" applyProtection="1">
      <alignment horizontal="right"/>
    </xf>
    <xf numFmtId="165" fontId="34" fillId="7" borderId="0" xfId="2" applyNumberFormat="1" applyFont="1" applyFill="1"/>
    <xf numFmtId="0" fontId="7" fillId="0" borderId="0" xfId="0" applyFont="1" applyAlignment="1">
      <alignment horizontal="right" wrapText="1"/>
    </xf>
    <xf numFmtId="0" fontId="7" fillId="7" borderId="0" xfId="0" applyFont="1" applyFill="1" applyAlignment="1">
      <alignment horizontal="right" wrapText="1"/>
    </xf>
    <xf numFmtId="0" fontId="35" fillId="0" borderId="0" xfId="6" applyFont="1" applyFill="1" applyBorder="1" applyAlignment="1">
      <alignment horizontal="right" wrapText="1"/>
    </xf>
    <xf numFmtId="167" fontId="20" fillId="0" borderId="0" xfId="0" applyNumberFormat="1" applyFont="1"/>
    <xf numFmtId="165" fontId="34" fillId="0" borderId="0" xfId="2" applyNumberFormat="1" applyFont="1"/>
    <xf numFmtId="0" fontId="34" fillId="0" borderId="0" xfId="2" applyFont="1"/>
    <xf numFmtId="0" fontId="36" fillId="0" borderId="0" xfId="2" applyFont="1" applyAlignment="1">
      <alignment horizontal="left"/>
    </xf>
    <xf numFmtId="14" fontId="23" fillId="0" borderId="0" xfId="2" applyNumberFormat="1" applyFont="1" applyAlignment="1">
      <alignment horizontal="center" vertical="center"/>
    </xf>
    <xf numFmtId="1" fontId="0" fillId="0" borderId="0" xfId="0" applyNumberFormat="1"/>
    <xf numFmtId="165" fontId="0" fillId="0" borderId="0" xfId="0" applyNumberFormat="1"/>
    <xf numFmtId="2" fontId="7" fillId="7" borderId="0" xfId="0" applyNumberFormat="1" applyFont="1" applyFill="1" applyAlignment="1">
      <alignment horizontal="right"/>
    </xf>
    <xf numFmtId="0" fontId="6" fillId="0" borderId="0" xfId="2" applyFont="1" applyAlignment="1">
      <alignment horizontal="center"/>
    </xf>
    <xf numFmtId="2" fontId="34" fillId="0" borderId="0" xfId="2" applyNumberFormat="1" applyFont="1"/>
    <xf numFmtId="0" fontId="38" fillId="0" borderId="0" xfId="2" applyFont="1"/>
    <xf numFmtId="0" fontId="25" fillId="0" borderId="0" xfId="0" applyFont="1" applyAlignment="1">
      <alignment horizontal="center"/>
    </xf>
    <xf numFmtId="0" fontId="6" fillId="7" borderId="0" xfId="2" applyFont="1" applyFill="1" applyAlignment="1">
      <alignment horizontal="center"/>
    </xf>
    <xf numFmtId="0" fontId="6" fillId="0" borderId="0" xfId="0" applyFont="1" applyAlignment="1">
      <alignment horizontal="center"/>
    </xf>
    <xf numFmtId="2" fontId="34" fillId="0" borderId="0" xfId="2" applyNumberFormat="1" applyFont="1" applyAlignment="1"/>
    <xf numFmtId="0" fontId="6" fillId="7" borderId="0" xfId="0" applyFont="1" applyFill="1" applyAlignment="1">
      <alignment horizontal="center"/>
    </xf>
    <xf numFmtId="2" fontId="34" fillId="7" borderId="0" xfId="2" applyNumberFormat="1" applyFont="1" applyFill="1"/>
    <xf numFmtId="1" fontId="34" fillId="7" borderId="0" xfId="2" applyNumberFormat="1" applyFont="1" applyFill="1"/>
    <xf numFmtId="1" fontId="22" fillId="0" borderId="0" xfId="2" applyNumberFormat="1" applyFont="1"/>
    <xf numFmtId="0" fontId="24" fillId="11" borderId="0" xfId="0" applyFont="1" applyFill="1"/>
    <xf numFmtId="0" fontId="36" fillId="0" borderId="0" xfId="2" applyFont="1"/>
    <xf numFmtId="14" fontId="39" fillId="0" borderId="0" xfId="2" applyNumberFormat="1" applyFont="1" applyBorder="1" applyAlignment="1">
      <alignment horizontal="center" vertical="center"/>
    </xf>
    <xf numFmtId="0" fontId="35" fillId="0" borderId="0" xfId="6" applyFont="1"/>
    <xf numFmtId="0" fontId="37" fillId="11" borderId="0" xfId="6" applyFont="1" applyFill="1"/>
    <xf numFmtId="164" fontId="7" fillId="0" borderId="12" xfId="1" applyNumberFormat="1" applyFont="1" applyFill="1" applyBorder="1" applyAlignment="1" applyProtection="1">
      <alignment horizontal="right"/>
    </xf>
    <xf numFmtId="164" fontId="40" fillId="0" borderId="0" xfId="1" applyNumberFormat="1" applyFont="1"/>
    <xf numFmtId="3" fontId="40" fillId="0" borderId="0" xfId="0" applyNumberFormat="1" applyFont="1"/>
    <xf numFmtId="167" fontId="40" fillId="0" borderId="0" xfId="0" applyNumberFormat="1" applyFont="1"/>
    <xf numFmtId="1" fontId="24" fillId="0" borderId="0" xfId="0" applyNumberFormat="1" applyFont="1"/>
    <xf numFmtId="165" fontId="24" fillId="0" borderId="0" xfId="0" applyNumberFormat="1" applyFont="1"/>
    <xf numFmtId="166" fontId="24" fillId="0" borderId="0" xfId="0" applyNumberFormat="1" applyFont="1"/>
    <xf numFmtId="0" fontId="7" fillId="7" borderId="0" xfId="2" applyFont="1" applyFill="1" applyBorder="1" applyAlignment="1">
      <alignment horizontal="right"/>
    </xf>
    <xf numFmtId="0" fontId="7" fillId="7" borderId="0" xfId="0" applyFont="1" applyFill="1" applyAlignment="1">
      <alignment vertical="center"/>
    </xf>
    <xf numFmtId="165" fontId="41" fillId="0" borderId="0" xfId="0" applyNumberFormat="1" applyFont="1" applyAlignment="1">
      <alignment horizontal="right" vertical="center" indent="1"/>
    </xf>
    <xf numFmtId="0" fontId="7" fillId="0" borderId="0" xfId="0" applyFont="1" applyAlignment="1">
      <alignment vertical="center"/>
    </xf>
    <xf numFmtId="164" fontId="41" fillId="0" borderId="0" xfId="1" applyNumberFormat="1" applyFont="1" applyAlignment="1">
      <alignment horizontal="right" vertical="center" indent="1"/>
    </xf>
    <xf numFmtId="164" fontId="7" fillId="0" borderId="0" xfId="0" applyNumberFormat="1" applyFont="1"/>
    <xf numFmtId="0" fontId="6" fillId="7" borderId="0" xfId="0" applyFont="1" applyFill="1" applyAlignment="1">
      <alignment horizontal="right"/>
    </xf>
    <xf numFmtId="166" fontId="25" fillId="7" borderId="0" xfId="0" applyNumberFormat="1" applyFont="1" applyFill="1"/>
    <xf numFmtId="166" fontId="7" fillId="7" borderId="0" xfId="0" applyNumberFormat="1" applyFont="1" applyFill="1" applyAlignment="1">
      <alignment horizontal="right"/>
    </xf>
    <xf numFmtId="165" fontId="7" fillId="7" borderId="0" xfId="0" applyNumberFormat="1" applyFont="1" applyFill="1" applyAlignment="1">
      <alignment horizontal="right"/>
    </xf>
    <xf numFmtId="164" fontId="4" fillId="0" borderId="0" xfId="0" applyNumberFormat="1" applyFont="1"/>
    <xf numFmtId="166" fontId="0" fillId="0" borderId="0" xfId="0" applyNumberFormat="1"/>
    <xf numFmtId="0" fontId="37" fillId="0" borderId="0" xfId="6" applyFont="1" applyFill="1"/>
    <xf numFmtId="0" fontId="42" fillId="7" borderId="0" xfId="6" applyFont="1" applyFill="1"/>
    <xf numFmtId="0" fontId="37" fillId="7" borderId="0" xfId="6" applyFont="1" applyFill="1"/>
    <xf numFmtId="2" fontId="24" fillId="0" borderId="0" xfId="0" applyNumberFormat="1" applyFont="1"/>
    <xf numFmtId="165" fontId="4" fillId="0" borderId="0" xfId="2" applyNumberFormat="1" applyFont="1"/>
    <xf numFmtId="1" fontId="2" fillId="0" borderId="0" xfId="8" applyNumberFormat="1"/>
    <xf numFmtId="0" fontId="6" fillId="0" borderId="0" xfId="2" applyFont="1" applyBorder="1" applyAlignment="1">
      <alignment horizontal="right"/>
    </xf>
    <xf numFmtId="166" fontId="2" fillId="0" borderId="0" xfId="8" applyNumberFormat="1"/>
    <xf numFmtId="164" fontId="24" fillId="0" borderId="0" xfId="1" applyNumberFormat="1" applyFont="1"/>
    <xf numFmtId="0" fontId="3" fillId="2" borderId="9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2" borderId="10" xfId="0" applyFont="1" applyFill="1" applyBorder="1" applyAlignment="1">
      <alignment horizontal="center" vertical="center" wrapText="1" readingOrder="1"/>
    </xf>
    <xf numFmtId="0" fontId="3" fillId="2" borderId="13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4" borderId="9" xfId="0" applyFont="1" applyFill="1" applyBorder="1" applyAlignment="1">
      <alignment horizontal="center" wrapText="1" readingOrder="1"/>
    </xf>
    <xf numFmtId="0" fontId="3" fillId="4" borderId="8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wrapText="1" readingOrder="1"/>
    </xf>
    <xf numFmtId="0" fontId="3" fillId="2" borderId="8" xfId="0" applyFont="1" applyFill="1" applyBorder="1" applyAlignment="1">
      <alignment horizontal="center" wrapText="1" readingOrder="1"/>
    </xf>
    <xf numFmtId="0" fontId="3" fillId="2" borderId="10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left" vertical="center" wrapText="1" readingOrder="1"/>
    </xf>
    <xf numFmtId="0" fontId="3" fillId="2" borderId="7" xfId="0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3" fillId="2" borderId="11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vertical="center" readingOrder="1"/>
    </xf>
    <xf numFmtId="0" fontId="3" fillId="2" borderId="8" xfId="0" applyFont="1" applyFill="1" applyBorder="1" applyAlignment="1">
      <alignment horizontal="center" vertical="center" readingOrder="1"/>
    </xf>
    <xf numFmtId="0" fontId="3" fillId="2" borderId="10" xfId="0" applyFont="1" applyFill="1" applyBorder="1" applyAlignment="1">
      <alignment horizontal="center" vertical="center" readingOrder="1"/>
    </xf>
    <xf numFmtId="0" fontId="11" fillId="8" borderId="0" xfId="2" applyFont="1" applyFill="1" applyAlignment="1">
      <alignment horizontal="left"/>
    </xf>
    <xf numFmtId="0" fontId="11" fillId="8" borderId="0" xfId="2" applyFont="1" applyFill="1" applyAlignment="1">
      <alignment horizontal="center" vertical="center" wrapText="1"/>
    </xf>
    <xf numFmtId="0" fontId="12" fillId="3" borderId="0" xfId="2" applyFont="1" applyFill="1" applyAlignment="1">
      <alignment horizontal="left"/>
    </xf>
    <xf numFmtId="0" fontId="36" fillId="0" borderId="0" xfId="2" applyFont="1" applyAlignment="1">
      <alignment horizontal="left"/>
    </xf>
    <xf numFmtId="0" fontId="14" fillId="9" borderId="0" xfId="2" applyFont="1" applyFill="1" applyAlignment="1">
      <alignment horizontal="center" wrapText="1"/>
    </xf>
    <xf numFmtId="0" fontId="14" fillId="9" borderId="0" xfId="2" applyFont="1" applyFill="1" applyAlignment="1">
      <alignment horizontal="center"/>
    </xf>
    <xf numFmtId="0" fontId="36" fillId="11" borderId="0" xfId="2" applyFont="1" applyFill="1" applyAlignment="1">
      <alignment horizontal="left"/>
    </xf>
  </cellXfs>
  <cellStyles count="9">
    <cellStyle name="Bad" xfId="7" builtinId="27"/>
    <cellStyle name="Comma 2" xfId="4" xr:uid="{00000000-0005-0000-0000-000001000000}"/>
    <cellStyle name="Hyperlink" xfId="6" builtinId="8"/>
    <cellStyle name="Hyperlink 2" xfId="5" xr:uid="{00000000-0005-0000-0000-000004000000}"/>
    <cellStyle name="Normal" xfId="0" builtinId="0"/>
    <cellStyle name="Normal 2" xfId="2" xr:uid="{00000000-0005-0000-0000-000006000000}"/>
    <cellStyle name="Parasts 2" xfId="8" xr:uid="{A34556CD-30A0-4A9E-AE07-5F5D490658C0}"/>
    <cellStyle name="Percent" xfId="1" builtinId="5"/>
    <cellStyle name="Percent 2" xfId="3" xr:uid="{00000000-0005-0000-0000-000008000000}"/>
  </cellStyles>
  <dxfs count="0"/>
  <tableStyles count="0" defaultTableStyle="TableStyleMedium2" defaultPivotStyle="PivotStyleLight16"/>
  <colors>
    <mruColors>
      <color rgb="FF93B7FF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/>
              <a:t>Contribution to real GDP growth </a:t>
            </a:r>
          </a:p>
          <a:p>
            <a:pPr algn="ctr" rtl="0">
              <a:defRPr sz="1000"/>
            </a:pPr>
            <a:r>
              <a:rPr lang="lv-LV" sz="1000"/>
              <a:t>(</a:t>
            </a:r>
            <a:r>
              <a:rPr lang="en-GB" sz="1000"/>
              <a:t>increase over the corresponding period </a:t>
            </a:r>
            <a:r>
              <a:rPr lang="lv-LV" sz="1000"/>
              <a:t>of the </a:t>
            </a:r>
            <a:r>
              <a:rPr lang="en-US" sz="1000"/>
              <a:t>previous</a:t>
            </a:r>
            <a:r>
              <a:rPr lang="lv-LV" sz="1000"/>
              <a:t> </a:t>
            </a:r>
            <a:r>
              <a:rPr lang="en-GB" sz="1000"/>
              <a:t>year</a:t>
            </a:r>
            <a:r>
              <a:rPr lang="lv-LV" sz="1000"/>
              <a:t>)</a:t>
            </a:r>
            <a:endParaRPr lang="en-GB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9506158894662468E-2"/>
          <c:y val="0.17659859621607599"/>
          <c:w val="0.91732517251957424"/>
          <c:h val="0.5470825525644117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GDP'!$L$5</c:f>
              <c:strCache>
                <c:ptCount val="1"/>
                <c:pt idx="0">
                  <c:v>Household consumption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GDP'!$I$6:$J$40</c:f>
              <c:multiLvlStrCache>
                <c:ptCount val="35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</c:lvl>
              </c:multiLvlStrCache>
            </c:multiLvlStrRef>
          </c:cat>
          <c:val>
            <c:numRef>
              <c:f>'IKP, GDP'!$L$6:$L$40</c:f>
              <c:numCache>
                <c:formatCode>0.0</c:formatCode>
                <c:ptCount val="35"/>
                <c:pt idx="0">
                  <c:v>0.49273214143387195</c:v>
                </c:pt>
                <c:pt idx="1">
                  <c:v>1.3637692739234653</c:v>
                </c:pt>
                <c:pt idx="2">
                  <c:v>0.93300057332963848</c:v>
                </c:pt>
                <c:pt idx="3">
                  <c:v>2.0068371164097867</c:v>
                </c:pt>
                <c:pt idx="4">
                  <c:v>1.0715168206630767</c:v>
                </c:pt>
                <c:pt idx="5">
                  <c:v>2.4199121255982212</c:v>
                </c:pt>
                <c:pt idx="6">
                  <c:v>2.2079898840419299</c:v>
                </c:pt>
                <c:pt idx="7">
                  <c:v>0.94382202397748305</c:v>
                </c:pt>
                <c:pt idx="8">
                  <c:v>2.2076529142470975</c:v>
                </c:pt>
                <c:pt idx="9">
                  <c:v>1.2805183515944514</c:v>
                </c:pt>
                <c:pt idx="10">
                  <c:v>0.69124855869724977</c:v>
                </c:pt>
                <c:pt idx="11">
                  <c:v>2.0564289477885231</c:v>
                </c:pt>
                <c:pt idx="12">
                  <c:v>2.5785180390437303</c:v>
                </c:pt>
                <c:pt idx="13">
                  <c:v>1.8942686458427627</c:v>
                </c:pt>
                <c:pt idx="14">
                  <c:v>2.3571641896036164</c:v>
                </c:pt>
                <c:pt idx="15">
                  <c:v>1.5699346549951039</c:v>
                </c:pt>
                <c:pt idx="16">
                  <c:v>1.244148255306504</c:v>
                </c:pt>
                <c:pt idx="17">
                  <c:v>0.88388857848246583</c:v>
                </c:pt>
                <c:pt idx="18">
                  <c:v>0.65132650012680848</c:v>
                </c:pt>
                <c:pt idx="19">
                  <c:v>0.17828303693827346</c:v>
                </c:pt>
                <c:pt idx="20">
                  <c:v>-1.1159947005545308</c:v>
                </c:pt>
                <c:pt idx="21">
                  <c:v>0.34070623304793873</c:v>
                </c:pt>
                <c:pt idx="22">
                  <c:v>-9.6069861447837823</c:v>
                </c:pt>
                <c:pt idx="23">
                  <c:v>-0.23952613415105878</c:v>
                </c:pt>
                <c:pt idx="24">
                  <c:v>-1.0884303205630435</c:v>
                </c:pt>
                <c:pt idx="25">
                  <c:v>-2.2936459188086333</c:v>
                </c:pt>
                <c:pt idx="26">
                  <c:v>10.576711229772529</c:v>
                </c:pt>
                <c:pt idx="27">
                  <c:v>3.8180701759781202</c:v>
                </c:pt>
                <c:pt idx="28">
                  <c:v>6.6284213265987626</c:v>
                </c:pt>
                <c:pt idx="29">
                  <c:v>8.3224643979173649</c:v>
                </c:pt>
                <c:pt idx="30">
                  <c:v>5.6686493306554047</c:v>
                </c:pt>
                <c:pt idx="31">
                  <c:v>2.37695281461176</c:v>
                </c:pt>
                <c:pt idx="32">
                  <c:v>2.8173575084351627</c:v>
                </c:pt>
                <c:pt idx="33">
                  <c:v>2.0185105813571906E-2</c:v>
                </c:pt>
                <c:pt idx="34">
                  <c:v>-0.51579059542593531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F-4E31-9DC8-C93F5B4520A1}"/>
            </c:ext>
          </c:extLst>
        </c:ser>
        <c:ser>
          <c:idx val="2"/>
          <c:order val="2"/>
          <c:tx>
            <c:strRef>
              <c:f>'IKP, GDP'!$M$5</c:f>
              <c:strCache>
                <c:ptCount val="1"/>
                <c:pt idx="0">
                  <c:v>Government consumption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'IKP, GDP'!$I$6:$J$40</c:f>
              <c:multiLvlStrCache>
                <c:ptCount val="35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</c:lvl>
              </c:multiLvlStrCache>
            </c:multiLvlStrRef>
          </c:cat>
          <c:val>
            <c:numRef>
              <c:f>'IKP, GDP'!$M$6:$M$40</c:f>
              <c:numCache>
                <c:formatCode>0.0</c:formatCode>
                <c:ptCount val="35"/>
                <c:pt idx="0">
                  <c:v>0.63721750621523288</c:v>
                </c:pt>
                <c:pt idx="1">
                  <c:v>0.59265933393400538</c:v>
                </c:pt>
                <c:pt idx="2">
                  <c:v>0.54544935027431396</c:v>
                </c:pt>
                <c:pt idx="3">
                  <c:v>0.50172190675539019</c:v>
                </c:pt>
                <c:pt idx="4">
                  <c:v>0.36203605283370982</c:v>
                </c:pt>
                <c:pt idx="5">
                  <c:v>0.32281335368819702</c:v>
                </c:pt>
                <c:pt idx="6">
                  <c:v>0.30892354601387534</c:v>
                </c:pt>
                <c:pt idx="7">
                  <c:v>0.37234382576904673</c:v>
                </c:pt>
                <c:pt idx="8">
                  <c:v>0.53771971836840782</c:v>
                </c:pt>
                <c:pt idx="9">
                  <c:v>0.59146377167368869</c:v>
                </c:pt>
                <c:pt idx="10">
                  <c:v>0.68057847247622416</c:v>
                </c:pt>
                <c:pt idx="11">
                  <c:v>0.65504684070385666</c:v>
                </c:pt>
                <c:pt idx="12">
                  <c:v>0.53827020822774518</c:v>
                </c:pt>
                <c:pt idx="13">
                  <c:v>0.42853619483229444</c:v>
                </c:pt>
                <c:pt idx="14">
                  <c:v>0.32980028409196088</c:v>
                </c:pt>
                <c:pt idx="15">
                  <c:v>0.32992338691820555</c:v>
                </c:pt>
                <c:pt idx="16">
                  <c:v>0.4260427822036647</c:v>
                </c:pt>
                <c:pt idx="17">
                  <c:v>0.58505322136968618</c:v>
                </c:pt>
                <c:pt idx="18">
                  <c:v>0.6630124830649764</c:v>
                </c:pt>
                <c:pt idx="19">
                  <c:v>0.63087136861279591</c:v>
                </c:pt>
                <c:pt idx="20">
                  <c:v>0.59095866595665592</c:v>
                </c:pt>
                <c:pt idx="21">
                  <c:v>0.46859621806069507</c:v>
                </c:pt>
                <c:pt idx="22">
                  <c:v>0.41043370145373759</c:v>
                </c:pt>
                <c:pt idx="23">
                  <c:v>0.56955528614988316</c:v>
                </c:pt>
                <c:pt idx="24">
                  <c:v>0.62473671768620809</c:v>
                </c:pt>
                <c:pt idx="25">
                  <c:v>0.77675329030688245</c:v>
                </c:pt>
                <c:pt idx="26">
                  <c:v>0.92358206679724797</c:v>
                </c:pt>
                <c:pt idx="27">
                  <c:v>0.72491814979659908</c:v>
                </c:pt>
                <c:pt idx="28">
                  <c:v>0.59025717840433589</c:v>
                </c:pt>
                <c:pt idx="29">
                  <c:v>0.44302091852031594</c:v>
                </c:pt>
                <c:pt idx="30">
                  <c:v>0.46508764451612888</c:v>
                </c:pt>
                <c:pt idx="31">
                  <c:v>0.62538965662162282</c:v>
                </c:pt>
                <c:pt idx="32">
                  <c:v>0.85453152008442768</c:v>
                </c:pt>
                <c:pt idx="33">
                  <c:v>1.0462406788359784</c:v>
                </c:pt>
                <c:pt idx="34">
                  <c:v>1.085908951842723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F-4E31-9DC8-C93F5B4520A1}"/>
            </c:ext>
          </c:extLst>
        </c:ser>
        <c:ser>
          <c:idx val="3"/>
          <c:order val="3"/>
          <c:tx>
            <c:strRef>
              <c:f>'IKP, GDP'!$N$5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GDP'!$I$6:$J$40</c:f>
              <c:multiLvlStrCache>
                <c:ptCount val="35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</c:lvl>
              </c:multiLvlStrCache>
            </c:multiLvlStrRef>
          </c:cat>
          <c:val>
            <c:numRef>
              <c:f>'IKP, GDP'!$N$6:$N$40</c:f>
              <c:numCache>
                <c:formatCode>0.0</c:formatCode>
                <c:ptCount val="35"/>
                <c:pt idx="0">
                  <c:v>0.23707019980004529</c:v>
                </c:pt>
                <c:pt idx="1">
                  <c:v>2.3256209305883752E-2</c:v>
                </c:pt>
                <c:pt idx="2">
                  <c:v>1.1137913083497322</c:v>
                </c:pt>
                <c:pt idx="3">
                  <c:v>-0.66832274125804414</c:v>
                </c:pt>
                <c:pt idx="4">
                  <c:v>-1.6715039213173415</c:v>
                </c:pt>
                <c:pt idx="5">
                  <c:v>-1.3831440080205026</c:v>
                </c:pt>
                <c:pt idx="6">
                  <c:v>-3.324109672978576</c:v>
                </c:pt>
                <c:pt idx="7">
                  <c:v>-1.3857724818767705</c:v>
                </c:pt>
                <c:pt idx="8">
                  <c:v>-0.37142515620544309</c:v>
                </c:pt>
                <c:pt idx="9">
                  <c:v>0.2896304767683891</c:v>
                </c:pt>
                <c:pt idx="10">
                  <c:v>2.9575844847333657</c:v>
                </c:pt>
                <c:pt idx="11">
                  <c:v>2.6862183109833717</c:v>
                </c:pt>
                <c:pt idx="12">
                  <c:v>2.3843149314143655</c:v>
                </c:pt>
                <c:pt idx="13">
                  <c:v>3.5365103334013153</c:v>
                </c:pt>
                <c:pt idx="14">
                  <c:v>1.9148748428053279</c:v>
                </c:pt>
                <c:pt idx="15">
                  <c:v>1.9448965206737228</c:v>
                </c:pt>
                <c:pt idx="16">
                  <c:v>3.0225619857702446</c:v>
                </c:pt>
                <c:pt idx="17">
                  <c:v>1.4748430435203892</c:v>
                </c:pt>
                <c:pt idx="18">
                  <c:v>2.0176955776201697</c:v>
                </c:pt>
                <c:pt idx="19">
                  <c:v>2.213397400987775</c:v>
                </c:pt>
                <c:pt idx="20">
                  <c:v>0.73767511882386794</c:v>
                </c:pt>
                <c:pt idx="21">
                  <c:v>1.7113664944780518</c:v>
                </c:pt>
                <c:pt idx="22">
                  <c:v>-1.7227124604762212</c:v>
                </c:pt>
                <c:pt idx="23">
                  <c:v>-1.5260174566231655</c:v>
                </c:pt>
                <c:pt idx="24">
                  <c:v>-0.45730140343330217</c:v>
                </c:pt>
                <c:pt idx="25">
                  <c:v>-1.32795654412263</c:v>
                </c:pt>
                <c:pt idx="26">
                  <c:v>2.1177623687331293</c:v>
                </c:pt>
                <c:pt idx="27">
                  <c:v>1.3382912802606319</c:v>
                </c:pt>
                <c:pt idx="28">
                  <c:v>0.41235117101374635</c:v>
                </c:pt>
                <c:pt idx="29">
                  <c:v>0.15835300046781142</c:v>
                </c:pt>
                <c:pt idx="30">
                  <c:v>0.24301543884533258</c:v>
                </c:pt>
                <c:pt idx="31">
                  <c:v>0.29261570052901265</c:v>
                </c:pt>
                <c:pt idx="32">
                  <c:v>0.54705253107891527</c:v>
                </c:pt>
                <c:pt idx="33">
                  <c:v>1.6531285194080412</c:v>
                </c:pt>
                <c:pt idx="34">
                  <c:v>1.1292089061227015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F-4E31-9DC8-C93F5B4520A1}"/>
            </c:ext>
          </c:extLst>
        </c:ser>
        <c:ser>
          <c:idx val="4"/>
          <c:order val="4"/>
          <c:tx>
            <c:strRef>
              <c:f>'IKP, GDP'!$O$5</c:f>
              <c:strCache>
                <c:ptCount val="1"/>
                <c:pt idx="0">
                  <c:v>Export of goods and services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GDP'!$I$6:$J$40</c:f>
              <c:multiLvlStrCache>
                <c:ptCount val="35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</c:lvl>
              </c:multiLvlStrCache>
            </c:multiLvlStrRef>
          </c:cat>
          <c:val>
            <c:numRef>
              <c:f>'IKP, GDP'!$O$6:$O$40</c:f>
              <c:numCache>
                <c:formatCode>0.0</c:formatCode>
                <c:ptCount val="35"/>
                <c:pt idx="0">
                  <c:v>3.9447291647158647</c:v>
                </c:pt>
                <c:pt idx="1">
                  <c:v>2.0798157183414649</c:v>
                </c:pt>
                <c:pt idx="2">
                  <c:v>1.3776818715400081</c:v>
                </c:pt>
                <c:pt idx="3">
                  <c:v>2.7004320004256361</c:v>
                </c:pt>
                <c:pt idx="4">
                  <c:v>1.1674745510148183</c:v>
                </c:pt>
                <c:pt idx="5">
                  <c:v>1.4561746716590205</c:v>
                </c:pt>
                <c:pt idx="6">
                  <c:v>3.526688884717248</c:v>
                </c:pt>
                <c:pt idx="7">
                  <c:v>2.4208805690955595</c:v>
                </c:pt>
                <c:pt idx="8">
                  <c:v>2.1091313523236841</c:v>
                </c:pt>
                <c:pt idx="9">
                  <c:v>4.4771806507418566</c:v>
                </c:pt>
                <c:pt idx="10">
                  <c:v>2.75318664688375</c:v>
                </c:pt>
                <c:pt idx="11">
                  <c:v>2.6470124355086542</c:v>
                </c:pt>
                <c:pt idx="12">
                  <c:v>5.6135090826374796</c:v>
                </c:pt>
                <c:pt idx="13">
                  <c:v>1.6833113625113951</c:v>
                </c:pt>
                <c:pt idx="14">
                  <c:v>6.4126478925732533</c:v>
                </c:pt>
                <c:pt idx="15">
                  <c:v>2.0335588178852428</c:v>
                </c:pt>
                <c:pt idx="16">
                  <c:v>0.95703711946654169</c:v>
                </c:pt>
                <c:pt idx="17">
                  <c:v>2.6516355500577902</c:v>
                </c:pt>
                <c:pt idx="18">
                  <c:v>-1.1769284544626795</c:v>
                </c:pt>
                <c:pt idx="19">
                  <c:v>3.5755490507220524</c:v>
                </c:pt>
                <c:pt idx="20">
                  <c:v>0.30900323117024758</c:v>
                </c:pt>
                <c:pt idx="21">
                  <c:v>2.1493904186401904</c:v>
                </c:pt>
                <c:pt idx="22">
                  <c:v>-6.7641260059550694</c:v>
                </c:pt>
                <c:pt idx="23">
                  <c:v>-0.24242188496089659</c:v>
                </c:pt>
                <c:pt idx="24">
                  <c:v>3.7542078380458523</c:v>
                </c:pt>
                <c:pt idx="25">
                  <c:v>-0.57528985925013065</c:v>
                </c:pt>
                <c:pt idx="26">
                  <c:v>9.4638575889441601</c:v>
                </c:pt>
                <c:pt idx="27">
                  <c:v>3.5828986562903586</c:v>
                </c:pt>
                <c:pt idx="28">
                  <c:v>3.1498334090817712</c:v>
                </c:pt>
                <c:pt idx="29">
                  <c:v>7.7993118155633052</c:v>
                </c:pt>
                <c:pt idx="30">
                  <c:v>7.0716895544593736</c:v>
                </c:pt>
                <c:pt idx="31">
                  <c:v>6.8663029379740435</c:v>
                </c:pt>
                <c:pt idx="32">
                  <c:v>2.2858896053042987</c:v>
                </c:pt>
                <c:pt idx="33">
                  <c:v>-0.47126099121665832</c:v>
                </c:pt>
                <c:pt idx="34">
                  <c:v>-0.90142007074571762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BF-4E31-9DC8-C93F5B4520A1}"/>
            </c:ext>
          </c:extLst>
        </c:ser>
        <c:ser>
          <c:idx val="5"/>
          <c:order val="5"/>
          <c:tx>
            <c:strRef>
              <c:f>'IKP, GDP'!$P$5</c:f>
              <c:strCache>
                <c:ptCount val="1"/>
                <c:pt idx="0">
                  <c:v>Import of goods and services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GDP'!$I$6:$J$40</c:f>
              <c:multiLvlStrCache>
                <c:ptCount val="35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</c:lvl>
              </c:multiLvlStrCache>
            </c:multiLvlStrRef>
          </c:cat>
          <c:val>
            <c:numRef>
              <c:f>'IKP, GDP'!$P$6:$P$40</c:f>
              <c:numCache>
                <c:formatCode>0.0</c:formatCode>
                <c:ptCount val="35"/>
                <c:pt idx="0">
                  <c:v>-3.0482469296010271</c:v>
                </c:pt>
                <c:pt idx="1">
                  <c:v>2.0587185284667561E-2</c:v>
                </c:pt>
                <c:pt idx="2">
                  <c:v>-0.74725597266277721</c:v>
                </c:pt>
                <c:pt idx="3">
                  <c:v>-3.0806085383811617</c:v>
                </c:pt>
                <c:pt idx="4">
                  <c:v>-0.41780478264183624</c:v>
                </c:pt>
                <c:pt idx="5">
                  <c:v>-2.2142679410236963</c:v>
                </c:pt>
                <c:pt idx="6">
                  <c:v>-3.3186161096307205</c:v>
                </c:pt>
                <c:pt idx="7">
                  <c:v>-0.18912599768967969</c:v>
                </c:pt>
                <c:pt idx="8">
                  <c:v>-3.3118352200592551</c:v>
                </c:pt>
                <c:pt idx="9">
                  <c:v>-4.3493604945743476</c:v>
                </c:pt>
                <c:pt idx="10">
                  <c:v>-4.3648342796225865</c:v>
                </c:pt>
                <c:pt idx="11">
                  <c:v>-7.506909415712486</c:v>
                </c:pt>
                <c:pt idx="12">
                  <c:v>-4.904510346215246</c:v>
                </c:pt>
                <c:pt idx="13">
                  <c:v>-4.6682011186344932</c:v>
                </c:pt>
                <c:pt idx="14">
                  <c:v>-3.6799133902093177</c:v>
                </c:pt>
                <c:pt idx="15">
                  <c:v>-4.1291474149850664</c:v>
                </c:pt>
                <c:pt idx="16">
                  <c:v>-4.4034866049960364</c:v>
                </c:pt>
                <c:pt idx="17">
                  <c:v>-2.4914869654959868</c:v>
                </c:pt>
                <c:pt idx="18">
                  <c:v>-2.9360326815514712</c:v>
                </c:pt>
                <c:pt idx="19">
                  <c:v>-1.9085469052224371</c:v>
                </c:pt>
                <c:pt idx="20">
                  <c:v>-1.3130488940262386</c:v>
                </c:pt>
                <c:pt idx="21">
                  <c:v>-4.016491336665089</c:v>
                </c:pt>
                <c:pt idx="22">
                  <c:v>9.2162999290185184</c:v>
                </c:pt>
                <c:pt idx="23">
                  <c:v>-0.54317658101151023</c:v>
                </c:pt>
                <c:pt idx="24">
                  <c:v>-3.991870965104062</c:v>
                </c:pt>
                <c:pt idx="25">
                  <c:v>-1.6854844174689874</c:v>
                </c:pt>
                <c:pt idx="26">
                  <c:v>-21.058135935290689</c:v>
                </c:pt>
                <c:pt idx="27">
                  <c:v>-11.287940060624139</c:v>
                </c:pt>
                <c:pt idx="28">
                  <c:v>-8.0353971407589828</c:v>
                </c:pt>
                <c:pt idx="29">
                  <c:v>-12.948956057224652</c:v>
                </c:pt>
                <c:pt idx="30">
                  <c:v>-8.6989489141509431</c:v>
                </c:pt>
                <c:pt idx="31">
                  <c:v>-7.0347203106770797</c:v>
                </c:pt>
                <c:pt idx="32">
                  <c:v>-7.3837511627430006</c:v>
                </c:pt>
                <c:pt idx="33">
                  <c:v>-1.9037705695103082</c:v>
                </c:pt>
                <c:pt idx="34">
                  <c:v>1.78156829986834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1769416"/>
        <c:axId val="161770984"/>
      </c:barChart>
      <c:lineChart>
        <c:grouping val="standard"/>
        <c:varyColors val="0"/>
        <c:ser>
          <c:idx val="0"/>
          <c:order val="0"/>
          <c:tx>
            <c:strRef>
              <c:f>'IKP, GDP'!$K$5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GDP'!$I$6:$J$40</c:f>
              <c:multiLvlStrCache>
                <c:ptCount val="35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</c:lvl>
              </c:multiLvlStrCache>
            </c:multiLvlStrRef>
          </c:cat>
          <c:val>
            <c:numRef>
              <c:f>'IKP, GDP'!$K$6:$K$40</c:f>
              <c:numCache>
                <c:formatCode>0.0</c:formatCode>
                <c:ptCount val="35"/>
                <c:pt idx="0">
                  <c:v>1.4438679795993892</c:v>
                </c:pt>
                <c:pt idx="1">
                  <c:v>3.0288832599493443</c:v>
                </c:pt>
                <c:pt idx="2">
                  <c:v>4.0253455321288545</c:v>
                </c:pt>
                <c:pt idx="3">
                  <c:v>4.3012479825219829</c:v>
                </c:pt>
                <c:pt idx="4">
                  <c:v>3.5700698323671398</c:v>
                </c:pt>
                <c:pt idx="5">
                  <c:v>3.9824482201704647</c:v>
                </c:pt>
                <c:pt idx="6">
                  <c:v>1.4480577896859081</c:v>
                </c:pt>
                <c:pt idx="7">
                  <c:v>0.91692855247260674</c:v>
                </c:pt>
                <c:pt idx="8">
                  <c:v>2.2536382697795565</c:v>
                </c:pt>
                <c:pt idx="9">
                  <c:v>1.849274408373569</c:v>
                </c:pt>
                <c:pt idx="10">
                  <c:v>3.8556340538525413</c:v>
                </c:pt>
                <c:pt idx="11">
                  <c:v>4.0263842265373384</c:v>
                </c:pt>
                <c:pt idx="12">
                  <c:v>3.48534230808899</c:v>
                </c:pt>
                <c:pt idx="13">
                  <c:v>3.23074691498344</c:v>
                </c:pt>
                <c:pt idx="14">
                  <c:v>3.8898508085267069</c:v>
                </c:pt>
                <c:pt idx="15">
                  <c:v>4.8098450516412594</c:v>
                </c:pt>
                <c:pt idx="16">
                  <c:v>4.9458076393604111</c:v>
                </c:pt>
                <c:pt idx="17">
                  <c:v>4.0167547023554517</c:v>
                </c:pt>
                <c:pt idx="18">
                  <c:v>3.0899104975466773</c:v>
                </c:pt>
                <c:pt idx="19">
                  <c:v>1.8350154222456005</c:v>
                </c:pt>
                <c:pt idx="20">
                  <c:v>1.1702068158699008</c:v>
                </c:pt>
                <c:pt idx="21">
                  <c:v>0.42075718009983998</c:v>
                </c:pt>
                <c:pt idx="22">
                  <c:v>-7.0353190479263255</c:v>
                </c:pt>
                <c:pt idx="23">
                  <c:v>-1.6217933341545199</c:v>
                </c:pt>
                <c:pt idx="24">
                  <c:v>-0.81968440386837038</c:v>
                </c:pt>
                <c:pt idx="25">
                  <c:v>-0.91599901110541726</c:v>
                </c:pt>
                <c:pt idx="26">
                  <c:v>8.9721171488164728</c:v>
                </c:pt>
                <c:pt idx="27">
                  <c:v>4.220610479432696</c:v>
                </c:pt>
                <c:pt idx="28">
                  <c:v>4.0395811834784912</c:v>
                </c:pt>
                <c:pt idx="29">
                  <c:v>5.9828385537277429</c:v>
                </c:pt>
                <c:pt idx="30">
                  <c:v>3.4013488408993986</c:v>
                </c:pt>
                <c:pt idx="31">
                  <c:v>0.8122702720855246</c:v>
                </c:pt>
                <c:pt idx="32">
                  <c:v>1.2045926796337758</c:v>
                </c:pt>
                <c:pt idx="33">
                  <c:v>0.30708329348827501</c:v>
                </c:pt>
                <c:pt idx="34">
                  <c:v>-0.10624920505601931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69416"/>
        <c:axId val="161770984"/>
      </c:lineChart>
      <c:catAx>
        <c:axId val="16176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61770984"/>
        <c:crosses val="autoZero"/>
        <c:auto val="1"/>
        <c:lblAlgn val="ctr"/>
        <c:lblOffset val="100"/>
        <c:noMultiLvlLbl val="0"/>
      </c:catAx>
      <c:valAx>
        <c:axId val="16177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6176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345913577664373E-2"/>
          <c:y val="0.85650982377371809"/>
          <c:w val="0.97281468544623551"/>
          <c:h val="0.122058897585204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 b="0">
                <a:solidFill>
                  <a:sysClr val="windowText" lastClr="000000"/>
                </a:solidFill>
              </a:rPr>
              <a:t>Ieguldījums reālā IKP izaugsmē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(salīdzinājumā ar iepriekšējā gada attiecīgo periodu</a:t>
            </a:r>
            <a:r>
              <a:rPr lang="lv-LV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lang="en-GB"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7.2791907188121896E-2"/>
          <c:y val="0.12033683553926824"/>
          <c:w val="0.91593451306910567"/>
          <c:h val="0.630631725608284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GDP'!$L$4</c:f>
              <c:strCache>
                <c:ptCount val="1"/>
                <c:pt idx="0">
                  <c:v>Mājsaimniecību patēriņš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GDP'!$J$7:$J$40</c:f>
              <c:strCache>
                <c:ptCount val="3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</c:strCache>
            </c:strRef>
          </c:cat>
          <c:val>
            <c:numRef>
              <c:f>'IKP, GDP'!$L$7:$L$39</c:f>
              <c:numCache>
                <c:formatCode>0.0</c:formatCode>
                <c:ptCount val="33"/>
                <c:pt idx="0">
                  <c:v>1.3637692739234653</c:v>
                </c:pt>
                <c:pt idx="1">
                  <c:v>0.93300057332963848</c:v>
                </c:pt>
                <c:pt idx="2">
                  <c:v>2.0068371164097867</c:v>
                </c:pt>
                <c:pt idx="3">
                  <c:v>1.0715168206630767</c:v>
                </c:pt>
                <c:pt idx="4">
                  <c:v>2.4199121255982212</c:v>
                </c:pt>
                <c:pt idx="5">
                  <c:v>2.2079898840419299</c:v>
                </c:pt>
                <c:pt idx="6">
                  <c:v>0.94382202397748305</c:v>
                </c:pt>
                <c:pt idx="7">
                  <c:v>2.2076529142470975</c:v>
                </c:pt>
                <c:pt idx="8">
                  <c:v>1.2805183515944514</c:v>
                </c:pt>
                <c:pt idx="9">
                  <c:v>0.69124855869724977</c:v>
                </c:pt>
                <c:pt idx="10">
                  <c:v>2.0564289477885231</c:v>
                </c:pt>
                <c:pt idx="11">
                  <c:v>2.5785180390437303</c:v>
                </c:pt>
                <c:pt idx="12">
                  <c:v>1.8942686458427627</c:v>
                </c:pt>
                <c:pt idx="13">
                  <c:v>2.3571641896036164</c:v>
                </c:pt>
                <c:pt idx="14">
                  <c:v>1.5699346549951039</c:v>
                </c:pt>
                <c:pt idx="15">
                  <c:v>1.244148255306504</c:v>
                </c:pt>
                <c:pt idx="16">
                  <c:v>0.88388857848246583</c:v>
                </c:pt>
                <c:pt idx="17">
                  <c:v>0.65132650012680848</c:v>
                </c:pt>
                <c:pt idx="18">
                  <c:v>0.17828303693827346</c:v>
                </c:pt>
                <c:pt idx="19">
                  <c:v>-1.1159947005545308</c:v>
                </c:pt>
                <c:pt idx="20">
                  <c:v>0.34070623304793873</c:v>
                </c:pt>
                <c:pt idx="21">
                  <c:v>-9.6069861447837823</c:v>
                </c:pt>
                <c:pt idx="22">
                  <c:v>-0.23952613415105878</c:v>
                </c:pt>
                <c:pt idx="23">
                  <c:v>-1.0884303205630435</c:v>
                </c:pt>
                <c:pt idx="24">
                  <c:v>-2.2936459188086333</c:v>
                </c:pt>
                <c:pt idx="25">
                  <c:v>10.576711229772529</c:v>
                </c:pt>
                <c:pt idx="26">
                  <c:v>3.8180701759781202</c:v>
                </c:pt>
                <c:pt idx="27">
                  <c:v>6.6284213265987626</c:v>
                </c:pt>
                <c:pt idx="28">
                  <c:v>8.3224643979173649</c:v>
                </c:pt>
                <c:pt idx="29">
                  <c:v>5.6686493306554047</c:v>
                </c:pt>
                <c:pt idx="30">
                  <c:v>2.37695281461176</c:v>
                </c:pt>
                <c:pt idx="31">
                  <c:v>2.8173575084351627</c:v>
                </c:pt>
                <c:pt idx="32">
                  <c:v>2.0185105813571906E-2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E-479E-8BA7-C2ADD1D74494}"/>
            </c:ext>
          </c:extLst>
        </c:ser>
        <c:ser>
          <c:idx val="2"/>
          <c:order val="2"/>
          <c:tx>
            <c:strRef>
              <c:f>'IKP, GDP'!$M$4</c:f>
              <c:strCache>
                <c:ptCount val="1"/>
                <c:pt idx="0">
                  <c:v>Valdības patēriņš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GDP'!$J$7:$J$40</c:f>
              <c:strCache>
                <c:ptCount val="3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</c:strCache>
            </c:strRef>
          </c:cat>
          <c:val>
            <c:numRef>
              <c:f>'IKP, GDP'!$M$7:$M$40</c:f>
              <c:numCache>
                <c:formatCode>0.0</c:formatCode>
                <c:ptCount val="34"/>
                <c:pt idx="0">
                  <c:v>0.59265933393400538</c:v>
                </c:pt>
                <c:pt idx="1">
                  <c:v>0.54544935027431396</c:v>
                </c:pt>
                <c:pt idx="2">
                  <c:v>0.50172190675539019</c:v>
                </c:pt>
                <c:pt idx="3">
                  <c:v>0.36203605283370982</c:v>
                </c:pt>
                <c:pt idx="4">
                  <c:v>0.32281335368819702</c:v>
                </c:pt>
                <c:pt idx="5">
                  <c:v>0.30892354601387534</c:v>
                </c:pt>
                <c:pt idx="6">
                  <c:v>0.37234382576904673</c:v>
                </c:pt>
                <c:pt idx="7">
                  <c:v>0.53771971836840782</c:v>
                </c:pt>
                <c:pt idx="8">
                  <c:v>0.59146377167368869</c:v>
                </c:pt>
                <c:pt idx="9">
                  <c:v>0.68057847247622416</c:v>
                </c:pt>
                <c:pt idx="10">
                  <c:v>0.65504684070385666</c:v>
                </c:pt>
                <c:pt idx="11">
                  <c:v>0.53827020822774518</c:v>
                </c:pt>
                <c:pt idx="12">
                  <c:v>0.42853619483229444</c:v>
                </c:pt>
                <c:pt idx="13">
                  <c:v>0.32980028409196088</c:v>
                </c:pt>
                <c:pt idx="14">
                  <c:v>0.32992338691820555</c:v>
                </c:pt>
                <c:pt idx="15">
                  <c:v>0.4260427822036647</c:v>
                </c:pt>
                <c:pt idx="16">
                  <c:v>0.58505322136968618</c:v>
                </c:pt>
                <c:pt idx="17">
                  <c:v>0.6630124830649764</c:v>
                </c:pt>
                <c:pt idx="18">
                  <c:v>0.63087136861279591</c:v>
                </c:pt>
                <c:pt idx="19">
                  <c:v>0.59095866595665592</c:v>
                </c:pt>
                <c:pt idx="20">
                  <c:v>0.46859621806069507</c:v>
                </c:pt>
                <c:pt idx="21">
                  <c:v>0.41043370145373759</c:v>
                </c:pt>
                <c:pt idx="22">
                  <c:v>0.56955528614988316</c:v>
                </c:pt>
                <c:pt idx="23">
                  <c:v>0.62473671768620809</c:v>
                </c:pt>
                <c:pt idx="24">
                  <c:v>0.77675329030688245</c:v>
                </c:pt>
                <c:pt idx="25">
                  <c:v>0.92358206679724797</c:v>
                </c:pt>
                <c:pt idx="26">
                  <c:v>0.72491814979659908</c:v>
                </c:pt>
                <c:pt idx="27">
                  <c:v>0.59025717840433589</c:v>
                </c:pt>
                <c:pt idx="28">
                  <c:v>0.44302091852031594</c:v>
                </c:pt>
                <c:pt idx="29">
                  <c:v>0.46508764451612888</c:v>
                </c:pt>
                <c:pt idx="30">
                  <c:v>0.62538965662162282</c:v>
                </c:pt>
                <c:pt idx="31">
                  <c:v>0.85453152008442768</c:v>
                </c:pt>
                <c:pt idx="32">
                  <c:v>1.0462406788359784</c:v>
                </c:pt>
                <c:pt idx="33">
                  <c:v>1.085908951842723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E-479E-8BA7-C2ADD1D74494}"/>
            </c:ext>
          </c:extLst>
        </c:ser>
        <c:ser>
          <c:idx val="3"/>
          <c:order val="3"/>
          <c:tx>
            <c:strRef>
              <c:f>'IKP, GDP'!$N$4</c:f>
              <c:strCache>
                <c:ptCount val="1"/>
                <c:pt idx="0">
                  <c:v>Investīcijas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GDP'!$J$7:$J$40</c:f>
              <c:strCache>
                <c:ptCount val="3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</c:strCache>
            </c:strRef>
          </c:cat>
          <c:val>
            <c:numRef>
              <c:f>'IKP, GDP'!$N$7:$N$40</c:f>
              <c:numCache>
                <c:formatCode>0.0</c:formatCode>
                <c:ptCount val="34"/>
                <c:pt idx="0">
                  <c:v>2.3256209305883752E-2</c:v>
                </c:pt>
                <c:pt idx="1">
                  <c:v>1.1137913083497322</c:v>
                </c:pt>
                <c:pt idx="2">
                  <c:v>-0.66832274125804414</c:v>
                </c:pt>
                <c:pt idx="3">
                  <c:v>-1.6715039213173415</c:v>
                </c:pt>
                <c:pt idx="4">
                  <c:v>-1.3831440080205026</c:v>
                </c:pt>
                <c:pt idx="5">
                  <c:v>-3.324109672978576</c:v>
                </c:pt>
                <c:pt idx="6">
                  <c:v>-1.3857724818767705</c:v>
                </c:pt>
                <c:pt idx="7">
                  <c:v>-0.37142515620544309</c:v>
                </c:pt>
                <c:pt idx="8">
                  <c:v>0.2896304767683891</c:v>
                </c:pt>
                <c:pt idx="9">
                  <c:v>2.9575844847333657</c:v>
                </c:pt>
                <c:pt idx="10">
                  <c:v>2.6862183109833717</c:v>
                </c:pt>
                <c:pt idx="11">
                  <c:v>2.3843149314143655</c:v>
                </c:pt>
                <c:pt idx="12">
                  <c:v>3.5365103334013153</c:v>
                </c:pt>
                <c:pt idx="13">
                  <c:v>1.9148748428053279</c:v>
                </c:pt>
                <c:pt idx="14">
                  <c:v>1.9448965206737228</c:v>
                </c:pt>
                <c:pt idx="15">
                  <c:v>3.0225619857702446</c:v>
                </c:pt>
                <c:pt idx="16">
                  <c:v>1.4748430435203892</c:v>
                </c:pt>
                <c:pt idx="17">
                  <c:v>2.0176955776201697</c:v>
                </c:pt>
                <c:pt idx="18">
                  <c:v>2.213397400987775</c:v>
                </c:pt>
                <c:pt idx="19">
                  <c:v>0.73767511882386794</c:v>
                </c:pt>
                <c:pt idx="20">
                  <c:v>1.7113664944780518</c:v>
                </c:pt>
                <c:pt idx="21">
                  <c:v>-1.7227124604762212</c:v>
                </c:pt>
                <c:pt idx="22">
                  <c:v>-1.5260174566231655</c:v>
                </c:pt>
                <c:pt idx="23">
                  <c:v>-0.45730140343330217</c:v>
                </c:pt>
                <c:pt idx="24">
                  <c:v>-1.32795654412263</c:v>
                </c:pt>
                <c:pt idx="25">
                  <c:v>2.1177623687331293</c:v>
                </c:pt>
                <c:pt idx="26">
                  <c:v>1.3382912802606319</c:v>
                </c:pt>
                <c:pt idx="27">
                  <c:v>0.41235117101374635</c:v>
                </c:pt>
                <c:pt idx="28">
                  <c:v>0.15835300046781142</c:v>
                </c:pt>
                <c:pt idx="29">
                  <c:v>0.24301543884533258</c:v>
                </c:pt>
                <c:pt idx="30">
                  <c:v>0.29261570052901265</c:v>
                </c:pt>
                <c:pt idx="31">
                  <c:v>0.54705253107891527</c:v>
                </c:pt>
                <c:pt idx="32">
                  <c:v>1.6531285194080412</c:v>
                </c:pt>
                <c:pt idx="33">
                  <c:v>1.1292089061227015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E-479E-8BA7-C2ADD1D74494}"/>
            </c:ext>
          </c:extLst>
        </c:ser>
        <c:ser>
          <c:idx val="4"/>
          <c:order val="4"/>
          <c:tx>
            <c:strRef>
              <c:f>'IKP, GDP'!$O$4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GDP'!$J$7:$J$40</c:f>
              <c:strCache>
                <c:ptCount val="3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</c:strCache>
            </c:strRef>
          </c:cat>
          <c:val>
            <c:numRef>
              <c:f>'IKP, GDP'!$O$7:$O$40</c:f>
              <c:numCache>
                <c:formatCode>0.0</c:formatCode>
                <c:ptCount val="34"/>
                <c:pt idx="0">
                  <c:v>2.0798157183414649</c:v>
                </c:pt>
                <c:pt idx="1">
                  <c:v>1.3776818715400081</c:v>
                </c:pt>
                <c:pt idx="2">
                  <c:v>2.7004320004256361</c:v>
                </c:pt>
                <c:pt idx="3">
                  <c:v>1.1674745510148183</c:v>
                </c:pt>
                <c:pt idx="4">
                  <c:v>1.4561746716590205</c:v>
                </c:pt>
                <c:pt idx="5">
                  <c:v>3.526688884717248</c:v>
                </c:pt>
                <c:pt idx="6">
                  <c:v>2.4208805690955595</c:v>
                </c:pt>
                <c:pt idx="7">
                  <c:v>2.1091313523236841</c:v>
                </c:pt>
                <c:pt idx="8">
                  <c:v>4.4771806507418566</c:v>
                </c:pt>
                <c:pt idx="9">
                  <c:v>2.75318664688375</c:v>
                </c:pt>
                <c:pt idx="10">
                  <c:v>2.6470124355086542</c:v>
                </c:pt>
                <c:pt idx="11">
                  <c:v>5.6135090826374796</c:v>
                </c:pt>
                <c:pt idx="12">
                  <c:v>1.6833113625113951</c:v>
                </c:pt>
                <c:pt idx="13">
                  <c:v>6.4126478925732533</c:v>
                </c:pt>
                <c:pt idx="14">
                  <c:v>2.0335588178852428</c:v>
                </c:pt>
                <c:pt idx="15">
                  <c:v>0.95703711946654169</c:v>
                </c:pt>
                <c:pt idx="16">
                  <c:v>2.6516355500577902</c:v>
                </c:pt>
                <c:pt idx="17">
                  <c:v>-1.1769284544626795</c:v>
                </c:pt>
                <c:pt idx="18">
                  <c:v>3.5755490507220524</c:v>
                </c:pt>
                <c:pt idx="19">
                  <c:v>0.30900323117024758</c:v>
                </c:pt>
                <c:pt idx="20">
                  <c:v>2.1493904186401904</c:v>
                </c:pt>
                <c:pt idx="21">
                  <c:v>-6.7641260059550694</c:v>
                </c:pt>
                <c:pt idx="22">
                  <c:v>-0.24242188496089659</c:v>
                </c:pt>
                <c:pt idx="23">
                  <c:v>3.7542078380458523</c:v>
                </c:pt>
                <c:pt idx="24">
                  <c:v>-0.57528985925013065</c:v>
                </c:pt>
                <c:pt idx="25">
                  <c:v>9.4638575889441601</c:v>
                </c:pt>
                <c:pt idx="26">
                  <c:v>3.5828986562903586</c:v>
                </c:pt>
                <c:pt idx="27">
                  <c:v>3.1498334090817712</c:v>
                </c:pt>
                <c:pt idx="28">
                  <c:v>7.7993118155633052</c:v>
                </c:pt>
                <c:pt idx="29">
                  <c:v>7.0716895544593736</c:v>
                </c:pt>
                <c:pt idx="30">
                  <c:v>6.8663029379740435</c:v>
                </c:pt>
                <c:pt idx="31">
                  <c:v>2.2858896053042987</c:v>
                </c:pt>
                <c:pt idx="32">
                  <c:v>-0.47126099121665832</c:v>
                </c:pt>
                <c:pt idx="33">
                  <c:v>-0.90142007074571762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1E-479E-8BA7-C2ADD1D74494}"/>
            </c:ext>
          </c:extLst>
        </c:ser>
        <c:ser>
          <c:idx val="5"/>
          <c:order val="5"/>
          <c:tx>
            <c:strRef>
              <c:f>'IKP, GDP'!$P$4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GDP'!$J$7:$J$40</c:f>
              <c:strCache>
                <c:ptCount val="3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</c:strCache>
            </c:strRef>
          </c:cat>
          <c:val>
            <c:numRef>
              <c:f>'IKP, GDP'!$P$7:$P$40</c:f>
              <c:numCache>
                <c:formatCode>0.0</c:formatCode>
                <c:ptCount val="34"/>
                <c:pt idx="0">
                  <c:v>2.0587185284667561E-2</c:v>
                </c:pt>
                <c:pt idx="1">
                  <c:v>-0.74725597266277721</c:v>
                </c:pt>
                <c:pt idx="2">
                  <c:v>-3.0806085383811617</c:v>
                </c:pt>
                <c:pt idx="3">
                  <c:v>-0.41780478264183624</c:v>
                </c:pt>
                <c:pt idx="4">
                  <c:v>-2.2142679410236963</c:v>
                </c:pt>
                <c:pt idx="5">
                  <c:v>-3.3186161096307205</c:v>
                </c:pt>
                <c:pt idx="6">
                  <c:v>-0.18912599768967969</c:v>
                </c:pt>
                <c:pt idx="7">
                  <c:v>-3.3118352200592551</c:v>
                </c:pt>
                <c:pt idx="8">
                  <c:v>-4.3493604945743476</c:v>
                </c:pt>
                <c:pt idx="9">
                  <c:v>-4.3648342796225865</c:v>
                </c:pt>
                <c:pt idx="10">
                  <c:v>-7.506909415712486</c:v>
                </c:pt>
                <c:pt idx="11">
                  <c:v>-4.904510346215246</c:v>
                </c:pt>
                <c:pt idx="12">
                  <c:v>-4.6682011186344932</c:v>
                </c:pt>
                <c:pt idx="13">
                  <c:v>-3.6799133902093177</c:v>
                </c:pt>
                <c:pt idx="14">
                  <c:v>-4.1291474149850664</c:v>
                </c:pt>
                <c:pt idx="15">
                  <c:v>-4.4034866049960364</c:v>
                </c:pt>
                <c:pt idx="16">
                  <c:v>-2.4914869654959868</c:v>
                </c:pt>
                <c:pt idx="17">
                  <c:v>-2.9360326815514712</c:v>
                </c:pt>
                <c:pt idx="18">
                  <c:v>-1.9085469052224371</c:v>
                </c:pt>
                <c:pt idx="19">
                  <c:v>-1.3130488940262386</c:v>
                </c:pt>
                <c:pt idx="20">
                  <c:v>-4.016491336665089</c:v>
                </c:pt>
                <c:pt idx="21">
                  <c:v>9.2162999290185184</c:v>
                </c:pt>
                <c:pt idx="22">
                  <c:v>-0.54317658101151023</c:v>
                </c:pt>
                <c:pt idx="23">
                  <c:v>-3.991870965104062</c:v>
                </c:pt>
                <c:pt idx="24">
                  <c:v>-1.6854844174689874</c:v>
                </c:pt>
                <c:pt idx="25">
                  <c:v>-21.058135935290689</c:v>
                </c:pt>
                <c:pt idx="26">
                  <c:v>-11.287940060624139</c:v>
                </c:pt>
                <c:pt idx="27">
                  <c:v>-8.0353971407589828</c:v>
                </c:pt>
                <c:pt idx="28">
                  <c:v>-12.948956057224652</c:v>
                </c:pt>
                <c:pt idx="29">
                  <c:v>-8.6989489141509431</c:v>
                </c:pt>
                <c:pt idx="30">
                  <c:v>-7.0347203106770797</c:v>
                </c:pt>
                <c:pt idx="31">
                  <c:v>-7.3837511627430006</c:v>
                </c:pt>
                <c:pt idx="32">
                  <c:v>-1.9037705695103082</c:v>
                </c:pt>
                <c:pt idx="33">
                  <c:v>1.78156829986834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536"/>
        <c:axId val="152321456"/>
      </c:barChart>
      <c:lineChart>
        <c:grouping val="standard"/>
        <c:varyColors val="0"/>
        <c:ser>
          <c:idx val="0"/>
          <c:order val="0"/>
          <c:tx>
            <c:strRef>
              <c:f>'IKP, GDP'!$K$4</c:f>
              <c:strCache>
                <c:ptCount val="1"/>
                <c:pt idx="0">
                  <c:v>Reālā IKP izaugsme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GDP'!$I$7:$J$40</c:f>
              <c:multiLvlStrCache>
                <c:ptCount val="3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</c:lvl>
              </c:multiLvlStrCache>
            </c:multiLvlStrRef>
          </c:cat>
          <c:val>
            <c:numRef>
              <c:f>'IKP, GDP'!$K$7:$K$40</c:f>
              <c:numCache>
                <c:formatCode>0.0</c:formatCode>
                <c:ptCount val="34"/>
                <c:pt idx="0">
                  <c:v>3.0288832599493443</c:v>
                </c:pt>
                <c:pt idx="1">
                  <c:v>4.0253455321288545</c:v>
                </c:pt>
                <c:pt idx="2">
                  <c:v>4.3012479825219829</c:v>
                </c:pt>
                <c:pt idx="3">
                  <c:v>3.5700698323671398</c:v>
                </c:pt>
                <c:pt idx="4">
                  <c:v>3.9824482201704647</c:v>
                </c:pt>
                <c:pt idx="5">
                  <c:v>1.4480577896859081</c:v>
                </c:pt>
                <c:pt idx="6">
                  <c:v>0.91692855247260674</c:v>
                </c:pt>
                <c:pt idx="7">
                  <c:v>2.2536382697795565</c:v>
                </c:pt>
                <c:pt idx="8">
                  <c:v>1.849274408373569</c:v>
                </c:pt>
                <c:pt idx="9">
                  <c:v>3.8556340538525413</c:v>
                </c:pt>
                <c:pt idx="10">
                  <c:v>4.0263842265373384</c:v>
                </c:pt>
                <c:pt idx="11">
                  <c:v>3.48534230808899</c:v>
                </c:pt>
                <c:pt idx="12">
                  <c:v>3.23074691498344</c:v>
                </c:pt>
                <c:pt idx="13">
                  <c:v>3.8898508085267069</c:v>
                </c:pt>
                <c:pt idx="14">
                  <c:v>4.8098450516412594</c:v>
                </c:pt>
                <c:pt idx="15">
                  <c:v>4.9458076393604111</c:v>
                </c:pt>
                <c:pt idx="16">
                  <c:v>4.0167547023554517</c:v>
                </c:pt>
                <c:pt idx="17">
                  <c:v>3.0899104975466773</c:v>
                </c:pt>
                <c:pt idx="18">
                  <c:v>1.8350154222456005</c:v>
                </c:pt>
                <c:pt idx="19">
                  <c:v>1.1702068158699008</c:v>
                </c:pt>
                <c:pt idx="20">
                  <c:v>0.42075718009983998</c:v>
                </c:pt>
                <c:pt idx="21">
                  <c:v>-7.0353190479263255</c:v>
                </c:pt>
                <c:pt idx="22">
                  <c:v>-1.6217933341545199</c:v>
                </c:pt>
                <c:pt idx="23">
                  <c:v>-0.81968440386837038</c:v>
                </c:pt>
                <c:pt idx="24">
                  <c:v>-0.91599901110541726</c:v>
                </c:pt>
                <c:pt idx="25">
                  <c:v>8.9721171488164728</c:v>
                </c:pt>
                <c:pt idx="26">
                  <c:v>4.220610479432696</c:v>
                </c:pt>
                <c:pt idx="27">
                  <c:v>4.0395811834784912</c:v>
                </c:pt>
                <c:pt idx="28">
                  <c:v>5.9828385537277429</c:v>
                </c:pt>
                <c:pt idx="29">
                  <c:v>3.4013488408993986</c:v>
                </c:pt>
                <c:pt idx="30">
                  <c:v>0.8122702720855246</c:v>
                </c:pt>
                <c:pt idx="31">
                  <c:v>1.2045926796337758</c:v>
                </c:pt>
                <c:pt idx="32">
                  <c:v>0.30708329348827501</c:v>
                </c:pt>
                <c:pt idx="33">
                  <c:v>-0.10624920505601931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536"/>
        <c:axId val="152321456"/>
      </c:lineChart>
      <c:catAx>
        <c:axId val="1523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52321456"/>
        <c:crosses val="autoZero"/>
        <c:auto val="1"/>
        <c:lblAlgn val="ctr"/>
        <c:lblOffset val="100"/>
        <c:noMultiLvlLbl val="0"/>
      </c:catAx>
      <c:valAx>
        <c:axId val="1523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5231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885986457686604E-2"/>
          <c:y val="0.8790228170208545"/>
          <c:w val="0.94907064488950965"/>
          <c:h val="9.9747641487093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6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/>
              <a:t>Quarterly trade balance in absolute values and % of nominal GDP</a:t>
            </a:r>
          </a:p>
          <a:p>
            <a:pPr algn="ctr" rtl="0">
              <a:defRPr/>
            </a:pPr>
            <a:endParaRPr lang="en-US"/>
          </a:p>
        </c:rich>
      </c:tx>
      <c:layout>
        <c:manualLayout>
          <c:xMode val="edge"/>
          <c:yMode val="edge"/>
          <c:x val="0.19570478732536553"/>
          <c:y val="9.891503124373996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6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9304838949157675E-2"/>
          <c:y val="0.1359240328122896"/>
          <c:w val="0.84994414442464583"/>
          <c:h val="0.600482617413274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'Exp-Imp'!$C$4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'Exp-Imp'!$D$2:$XFD$3</c:f>
              <c:multiLvlStrCache>
                <c:ptCount val="3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38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>
                  <c:v>3158.2</c:v>
                </c:pt>
                <c:pt idx="22">
                  <c:v>3298.5</c:v>
                </c:pt>
                <c:pt idx="23">
                  <c:v>3385.3</c:v>
                </c:pt>
                <c:pt idx="24">
                  <c:v>3266.4</c:v>
                </c:pt>
                <c:pt idx="25">
                  <c:v>2842.7</c:v>
                </c:pt>
                <c:pt idx="26">
                  <c:v>3452.8</c:v>
                </c:pt>
                <c:pt idx="27">
                  <c:v>3742.7</c:v>
                </c:pt>
                <c:pt idx="28">
                  <c:v>3526.2</c:v>
                </c:pt>
                <c:pt idx="29">
                  <c:v>3776</c:v>
                </c:pt>
                <c:pt idx="30">
                  <c:v>4388.7</c:v>
                </c:pt>
                <c:pt idx="31">
                  <c:v>4761.5</c:v>
                </c:pt>
                <c:pt idx="32">
                  <c:v>4886.7</c:v>
                </c:pt>
                <c:pt idx="33">
                  <c:v>5194.3</c:v>
                </c:pt>
                <c:pt idx="34">
                  <c:v>5720.2</c:v>
                </c:pt>
                <c:pt idx="35">
                  <c:v>5559.7</c:v>
                </c:pt>
                <c:pt idx="36">
                  <c:v>5124.6000000000004</c:v>
                </c:pt>
                <c:pt idx="37">
                  <c:v>4500.3999999999996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E-4A02-90E4-37F93388E52F}"/>
            </c:ext>
          </c:extLst>
        </c:ser>
        <c:ser>
          <c:idx val="1"/>
          <c:order val="1"/>
          <c:tx>
            <c:strRef>
              <c:f>'Exp-Imp'!$C$5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'Exp-Imp'!$D$2:$XFD$3</c:f>
              <c:multiLvlStrCache>
                <c:ptCount val="3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38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>
                  <c:v>-4044.8</c:v>
                </c:pt>
                <c:pt idx="22">
                  <c:v>-4087.5</c:v>
                </c:pt>
                <c:pt idx="23">
                  <c:v>-4051.1</c:v>
                </c:pt>
                <c:pt idx="24">
                  <c:v>-3720.9</c:v>
                </c:pt>
                <c:pt idx="25">
                  <c:v>-3228.3</c:v>
                </c:pt>
                <c:pt idx="26">
                  <c:v>-4043.7</c:v>
                </c:pt>
                <c:pt idx="27">
                  <c:v>-4166.6000000000004</c:v>
                </c:pt>
                <c:pt idx="28">
                  <c:v>-3910.7</c:v>
                </c:pt>
                <c:pt idx="29">
                  <c:v>-4844.8999999999996</c:v>
                </c:pt>
                <c:pt idx="30">
                  <c:v>-5523.8</c:v>
                </c:pt>
                <c:pt idx="31">
                  <c:v>-5239.5</c:v>
                </c:pt>
                <c:pt idx="32">
                  <c:v>-5690.3</c:v>
                </c:pt>
                <c:pt idx="33">
                  <c:v>-6581.5</c:v>
                </c:pt>
                <c:pt idx="34">
                  <c:v>-7212.3</c:v>
                </c:pt>
                <c:pt idx="35">
                  <c:v>-7011.5</c:v>
                </c:pt>
                <c:pt idx="36">
                  <c:v>-5832</c:v>
                </c:pt>
                <c:pt idx="37">
                  <c:v>-5932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22632"/>
        <c:axId val="152319104"/>
      </c:barChart>
      <c:lineChart>
        <c:grouping val="standard"/>
        <c:varyColors val="0"/>
        <c:ser>
          <c:idx val="2"/>
          <c:order val="2"/>
          <c:tx>
            <c:strRef>
              <c:f>'Exp-Imp'!$C$6</c:f>
              <c:strCache>
                <c:ptCount val="1"/>
                <c:pt idx="0">
                  <c:v>Trade balance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3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38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-454.5</c:v>
                </c:pt>
                <c:pt idx="25">
                  <c:v>-385.60000000000036</c:v>
                </c:pt>
                <c:pt idx="26">
                  <c:v>-590.89999999999964</c:v>
                </c:pt>
                <c:pt idx="27">
                  <c:v>-423.90000000000055</c:v>
                </c:pt>
                <c:pt idx="28">
                  <c:v>-384.5</c:v>
                </c:pt>
                <c:pt idx="29">
                  <c:v>-1068.8999999999996</c:v>
                </c:pt>
                <c:pt idx="30">
                  <c:v>-1135.1000000000004</c:v>
                </c:pt>
                <c:pt idx="31">
                  <c:v>-478</c:v>
                </c:pt>
                <c:pt idx="32">
                  <c:v>-803.60000000000036</c:v>
                </c:pt>
                <c:pt idx="33">
                  <c:v>-1387.1999999999998</c:v>
                </c:pt>
                <c:pt idx="34">
                  <c:v>-1492.1000000000004</c:v>
                </c:pt>
                <c:pt idx="35">
                  <c:v>-1451.8000000000002</c:v>
                </c:pt>
                <c:pt idx="36">
                  <c:v>-707.39999999999964</c:v>
                </c:pt>
                <c:pt idx="37">
                  <c:v>-1431.6000000000004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2632"/>
        <c:axId val="152319104"/>
      </c:lineChart>
      <c:lineChart>
        <c:grouping val="standard"/>
        <c:varyColors val="0"/>
        <c:ser>
          <c:idx val="3"/>
          <c:order val="3"/>
          <c:tx>
            <c:strRef>
              <c:f>'Exp-Imp'!$C$9</c:f>
              <c:strCache>
                <c:ptCount val="1"/>
                <c:pt idx="0">
                  <c:v>Trade balance, % of nominal GDP (seasonally non-adjusted data)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5.2163907677043382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A2-48E7-A603-0E5AA014289B}"/>
                </c:ext>
              </c:extLst>
            </c:dLbl>
            <c:dLbl>
              <c:idx val="30"/>
              <c:layout>
                <c:manualLayout>
                  <c:x val="-2.1010378641636872E-2"/>
                  <c:y val="2.8438962224200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A2-48E7-A603-0E5AA014289B}"/>
                </c:ext>
              </c:extLst>
            </c:dLbl>
            <c:dLbl>
              <c:idx val="33"/>
              <c:layout>
                <c:manualLayout>
                  <c:x val="-4.6602141968066196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CE-42D0-8A37-284A33D7F068}"/>
                </c:ext>
              </c:extLst>
            </c:dLbl>
            <c:dLbl>
              <c:idx val="34"/>
              <c:layout>
                <c:manualLayout>
                  <c:x val="-3.0141416783113589E-2"/>
                  <c:y val="1.5815486324959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CE-42D0-8A37-284A33D7F068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'Exp-Imp'!$D$9:$XFD$9</c:f>
              <c:numCache>
                <c:formatCode>0.0</c:formatCode>
                <c:ptCount val="38"/>
                <c:pt idx="0">
                  <c:v>-11.648718669215409</c:v>
                </c:pt>
                <c:pt idx="1">
                  <c:v>-10.670371945242325</c:v>
                </c:pt>
                <c:pt idx="2">
                  <c:v>-11.073055499910245</c:v>
                </c:pt>
                <c:pt idx="3">
                  <c:v>-9.4794577845498029</c:v>
                </c:pt>
                <c:pt idx="4">
                  <c:v>-10.479717471494107</c:v>
                </c:pt>
                <c:pt idx="5">
                  <c:v>-9.4842700782322353</c:v>
                </c:pt>
                <c:pt idx="6">
                  <c:v>-9.7974602552640615</c:v>
                </c:pt>
                <c:pt idx="7">
                  <c:v>-6.4088527537186843</c:v>
                </c:pt>
                <c:pt idx="8">
                  <c:v>-7.7196565866740965</c:v>
                </c:pt>
                <c:pt idx="9">
                  <c:v>-7.8669738126826978</c:v>
                </c:pt>
                <c:pt idx="10">
                  <c:v>-7.1742154104945559</c:v>
                </c:pt>
                <c:pt idx="11">
                  <c:v>-7.6380642202913513</c:v>
                </c:pt>
                <c:pt idx="12">
                  <c:v>-9.0303172163383962</c:v>
                </c:pt>
                <c:pt idx="13">
                  <c:v>-9.9129494095401061</c:v>
                </c:pt>
                <c:pt idx="14">
                  <c:v>-11.600130973325212</c:v>
                </c:pt>
                <c:pt idx="15">
                  <c:v>-6.9715251313086064</c:v>
                </c:pt>
                <c:pt idx="16">
                  <c:v>-8.0547590293848721</c:v>
                </c:pt>
                <c:pt idx="17">
                  <c:v>-9.0710263686718609</c:v>
                </c:pt>
                <c:pt idx="18">
                  <c:v>-14.638118039585937</c:v>
                </c:pt>
                <c:pt idx="19">
                  <c:v>-9.2169091374758594</c:v>
                </c:pt>
                <c:pt idx="20">
                  <c:v>-8.9309007989814102</c:v>
                </c:pt>
                <c:pt idx="21">
                  <c:v>-11.515627210078893</c:v>
                </c:pt>
                <c:pt idx="22">
                  <c:v>-9.7292422178085083</c:v>
                </c:pt>
                <c:pt idx="23">
                  <c:v>-8.2423217845505583</c:v>
                </c:pt>
                <c:pt idx="24">
                  <c:v>-6.5114137418193652</c:v>
                </c:pt>
                <c:pt idx="25">
                  <c:v>-5.3938458680566876</c:v>
                </c:pt>
                <c:pt idx="26">
                  <c:v>-7.374164665883197</c:v>
                </c:pt>
                <c:pt idx="27">
                  <c:v>-5.2184896294983227</c:v>
                </c:pt>
                <c:pt idx="28">
                  <c:v>-5.4536933915136272</c:v>
                </c:pt>
                <c:pt idx="29">
                  <c:v>-13.006223981316007</c:v>
                </c:pt>
                <c:pt idx="30">
                  <c:v>-12.612686088788379</c:v>
                </c:pt>
                <c:pt idx="31">
                  <c:v>-5.1132707132392206</c:v>
                </c:pt>
                <c:pt idx="32">
                  <c:v>-9.6455546728067283</c:v>
                </c:pt>
                <c:pt idx="33">
                  <c:v>-14.430068467928672</c:v>
                </c:pt>
                <c:pt idx="34">
                  <c:v>-14.316892974196591</c:v>
                </c:pt>
                <c:pt idx="35">
                  <c:v>-13.573292084287548</c:v>
                </c:pt>
                <c:pt idx="36">
                  <c:v>-7.7322139949794133</c:v>
                </c:pt>
                <c:pt idx="37">
                  <c:v>-14.073870320236589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4200"/>
        <c:axId val="152323416"/>
      </c:lineChart>
      <c:catAx>
        <c:axId val="15232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52319104"/>
        <c:crosses val="autoZero"/>
        <c:auto val="1"/>
        <c:lblAlgn val="ctr"/>
        <c:lblOffset val="100"/>
        <c:noMultiLvlLbl val="0"/>
      </c:catAx>
      <c:valAx>
        <c:axId val="15231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52322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394283645196925E-3"/>
                <c:y val="6.7423897923284334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Thsd.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</c:dispUnitsLbl>
        </c:dispUnits>
      </c:valAx>
      <c:valAx>
        <c:axId val="15232341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0677762027"/>
              <c:y val="3.34297807510612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52324200"/>
        <c:crosses val="max"/>
        <c:crossBetween val="between"/>
      </c:valAx>
      <c:catAx>
        <c:axId val="152324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2323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940370996191386"/>
          <c:w val="1"/>
          <c:h val="0.10097775974406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200"/>
              <a:t>Ceturkšņa tirdzniecības bilance absolūtās vērtībās un % no nominālā IKP </a:t>
            </a:r>
          </a:p>
          <a:p>
            <a:pPr algn="ctr" rtl="0">
              <a:defRPr sz="1200"/>
            </a:pPr>
            <a:endParaRPr lang="en-US" sz="1200"/>
          </a:p>
        </c:rich>
      </c:tx>
      <c:layout>
        <c:manualLayout>
          <c:xMode val="edge"/>
          <c:yMode val="edge"/>
          <c:x val="0.16446635895308959"/>
          <c:y val="1.89941850762615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7.398581534759173E-2"/>
          <c:y val="0.13452529470956959"/>
          <c:w val="0.85738410978137003"/>
          <c:h val="0.6970008036640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'Exp-Imp'!$B$4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'Exp-Imp'!$D$2:$AO$3</c:f>
              <c:multiLvlStrCache>
                <c:ptCount val="3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38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>
                  <c:v>3158.2</c:v>
                </c:pt>
                <c:pt idx="22">
                  <c:v>3298.5</c:v>
                </c:pt>
                <c:pt idx="23">
                  <c:v>3385.3</c:v>
                </c:pt>
                <c:pt idx="24">
                  <c:v>3266.4</c:v>
                </c:pt>
                <c:pt idx="25">
                  <c:v>2842.7</c:v>
                </c:pt>
                <c:pt idx="26">
                  <c:v>3452.8</c:v>
                </c:pt>
                <c:pt idx="27">
                  <c:v>3742.7</c:v>
                </c:pt>
                <c:pt idx="28">
                  <c:v>3526.2</c:v>
                </c:pt>
                <c:pt idx="29">
                  <c:v>3776</c:v>
                </c:pt>
                <c:pt idx="30">
                  <c:v>4388.7</c:v>
                </c:pt>
                <c:pt idx="31">
                  <c:v>4761.5</c:v>
                </c:pt>
                <c:pt idx="32">
                  <c:v>4886.7</c:v>
                </c:pt>
                <c:pt idx="33">
                  <c:v>5194.3</c:v>
                </c:pt>
                <c:pt idx="34">
                  <c:v>5720.2</c:v>
                </c:pt>
                <c:pt idx="35">
                  <c:v>5559.7</c:v>
                </c:pt>
                <c:pt idx="36">
                  <c:v>5124.6000000000004</c:v>
                </c:pt>
                <c:pt idx="37">
                  <c:v>4500.3999999999996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E-49BC-B7A6-20A2375AD8DD}"/>
            </c:ext>
          </c:extLst>
        </c:ser>
        <c:ser>
          <c:idx val="1"/>
          <c:order val="1"/>
          <c:tx>
            <c:strRef>
              <c:f>'Exp-Imp'!$B$5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'Exp-Imp'!$D$2:$AO$3</c:f>
              <c:multiLvlStrCache>
                <c:ptCount val="3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38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>
                  <c:v>-4044.8</c:v>
                </c:pt>
                <c:pt idx="22">
                  <c:v>-4087.5</c:v>
                </c:pt>
                <c:pt idx="23">
                  <c:v>-4051.1</c:v>
                </c:pt>
                <c:pt idx="24">
                  <c:v>-3720.9</c:v>
                </c:pt>
                <c:pt idx="25">
                  <c:v>-3228.3</c:v>
                </c:pt>
                <c:pt idx="26">
                  <c:v>-4043.7</c:v>
                </c:pt>
                <c:pt idx="27">
                  <c:v>-4166.6000000000004</c:v>
                </c:pt>
                <c:pt idx="28">
                  <c:v>-3910.7</c:v>
                </c:pt>
                <c:pt idx="29">
                  <c:v>-4844.8999999999996</c:v>
                </c:pt>
                <c:pt idx="30">
                  <c:v>-5523.8</c:v>
                </c:pt>
                <c:pt idx="31">
                  <c:v>-5239.5</c:v>
                </c:pt>
                <c:pt idx="32">
                  <c:v>-5690.3</c:v>
                </c:pt>
                <c:pt idx="33">
                  <c:v>-6581.5</c:v>
                </c:pt>
                <c:pt idx="34">
                  <c:v>-7212.3</c:v>
                </c:pt>
                <c:pt idx="35">
                  <c:v>-7011.5</c:v>
                </c:pt>
                <c:pt idx="36">
                  <c:v>-5832</c:v>
                </c:pt>
                <c:pt idx="37">
                  <c:v>-5932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144"/>
        <c:axId val="152319496"/>
      </c:barChart>
      <c:lineChart>
        <c:grouping val="standard"/>
        <c:varyColors val="0"/>
        <c:ser>
          <c:idx val="2"/>
          <c:order val="2"/>
          <c:tx>
            <c:strRef>
              <c:f>'Exp-Imp'!$B$6</c:f>
              <c:strCache>
                <c:ptCount val="1"/>
                <c:pt idx="0">
                  <c:v>Tirdzniecības bilance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3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38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-454.5</c:v>
                </c:pt>
                <c:pt idx="25">
                  <c:v>-385.60000000000036</c:v>
                </c:pt>
                <c:pt idx="26">
                  <c:v>-590.89999999999964</c:v>
                </c:pt>
                <c:pt idx="27">
                  <c:v>-423.90000000000055</c:v>
                </c:pt>
                <c:pt idx="28">
                  <c:v>-384.5</c:v>
                </c:pt>
                <c:pt idx="29">
                  <c:v>-1068.8999999999996</c:v>
                </c:pt>
                <c:pt idx="30">
                  <c:v>-1135.1000000000004</c:v>
                </c:pt>
                <c:pt idx="31">
                  <c:v>-478</c:v>
                </c:pt>
                <c:pt idx="32">
                  <c:v>-803.60000000000036</c:v>
                </c:pt>
                <c:pt idx="33">
                  <c:v>-1387.1999999999998</c:v>
                </c:pt>
                <c:pt idx="34">
                  <c:v>-1492.1000000000004</c:v>
                </c:pt>
                <c:pt idx="35">
                  <c:v>-1451.8000000000002</c:v>
                </c:pt>
                <c:pt idx="36">
                  <c:v>-707.39999999999964</c:v>
                </c:pt>
                <c:pt idx="37">
                  <c:v>-1431.6000000000004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144"/>
        <c:axId val="152319496"/>
      </c:lineChart>
      <c:lineChart>
        <c:grouping val="standard"/>
        <c:varyColors val="0"/>
        <c:ser>
          <c:idx val="3"/>
          <c:order val="3"/>
          <c:tx>
            <c:strRef>
              <c:f>'Exp-Imp'!$B$9</c:f>
              <c:strCache>
                <c:ptCount val="1"/>
                <c:pt idx="0">
                  <c:v>Tirdzniecības bilance, % no nominālā IKP (sezonali neizlīdzināti dati)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1.8995784207418178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76-43B6-959E-20A160E17444}"/>
                </c:ext>
              </c:extLst>
            </c:dLbl>
            <c:dLbl>
              <c:idx val="28"/>
              <c:layout>
                <c:manualLayout>
                  <c:x val="-2.2170762063697579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76-43B6-959E-20A160E17444}"/>
                </c:ext>
              </c:extLst>
            </c:dLbl>
            <c:dLbl>
              <c:idx val="29"/>
              <c:layout>
                <c:manualLayout>
                  <c:x val="-5.1614744409494047E-2"/>
                  <c:y val="-1.145617978589258E-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71-461D-BB98-CA0DFFE176AC}"/>
                </c:ext>
              </c:extLst>
            </c:dLbl>
            <c:dLbl>
              <c:idx val="30"/>
              <c:layout>
                <c:manualLayout>
                  <c:x val="-1.9461633715588716E-2"/>
                  <c:y val="2.8120038861254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71-461D-BB98-CA0DFFE176AC}"/>
                </c:ext>
              </c:extLst>
            </c:dLbl>
            <c:dLbl>
              <c:idx val="33"/>
              <c:layout>
                <c:manualLayout>
                  <c:x val="-4.6412515054091649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1A-4CA7-B0E1-86AFA5D661A9}"/>
                </c:ext>
              </c:extLst>
            </c:dLbl>
            <c:dLbl>
              <c:idx val="34"/>
              <c:layout>
                <c:manualLayout>
                  <c:x val="-3.2969353561233733E-2"/>
                  <c:y val="2.501513588069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1A-4CA7-B0E1-86AFA5D661A9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'Exp-Imp'!$D$2:$AO$3</c:f>
              <c:multiLvlStrCache>
                <c:ptCount val="3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'Exp-Imp'!$D$9:$AO$9</c:f>
              <c:numCache>
                <c:formatCode>0.0</c:formatCode>
                <c:ptCount val="38"/>
                <c:pt idx="0">
                  <c:v>-11.648718669215409</c:v>
                </c:pt>
                <c:pt idx="1">
                  <c:v>-10.670371945242325</c:v>
                </c:pt>
                <c:pt idx="2">
                  <c:v>-11.073055499910245</c:v>
                </c:pt>
                <c:pt idx="3">
                  <c:v>-9.4794577845498029</c:v>
                </c:pt>
                <c:pt idx="4">
                  <c:v>-10.479717471494107</c:v>
                </c:pt>
                <c:pt idx="5">
                  <c:v>-9.4842700782322353</c:v>
                </c:pt>
                <c:pt idx="6">
                  <c:v>-9.7974602552640615</c:v>
                </c:pt>
                <c:pt idx="7">
                  <c:v>-6.4088527537186843</c:v>
                </c:pt>
                <c:pt idx="8">
                  <c:v>-7.7196565866740965</c:v>
                </c:pt>
                <c:pt idx="9">
                  <c:v>-7.8669738126826978</c:v>
                </c:pt>
                <c:pt idx="10">
                  <c:v>-7.1742154104945559</c:v>
                </c:pt>
                <c:pt idx="11">
                  <c:v>-7.6380642202913513</c:v>
                </c:pt>
                <c:pt idx="12">
                  <c:v>-9.0303172163383962</c:v>
                </c:pt>
                <c:pt idx="13">
                  <c:v>-9.9129494095401061</c:v>
                </c:pt>
                <c:pt idx="14">
                  <c:v>-11.600130973325212</c:v>
                </c:pt>
                <c:pt idx="15">
                  <c:v>-6.9715251313086064</c:v>
                </c:pt>
                <c:pt idx="16">
                  <c:v>-8.0547590293848721</c:v>
                </c:pt>
                <c:pt idx="17">
                  <c:v>-9.0710263686718609</c:v>
                </c:pt>
                <c:pt idx="18">
                  <c:v>-14.638118039585937</c:v>
                </c:pt>
                <c:pt idx="19">
                  <c:v>-9.2169091374758594</c:v>
                </c:pt>
                <c:pt idx="20">
                  <c:v>-8.9309007989814102</c:v>
                </c:pt>
                <c:pt idx="21">
                  <c:v>-11.515627210078893</c:v>
                </c:pt>
                <c:pt idx="22">
                  <c:v>-9.7292422178085083</c:v>
                </c:pt>
                <c:pt idx="23">
                  <c:v>-8.2423217845505583</c:v>
                </c:pt>
                <c:pt idx="24">
                  <c:v>-6.5114137418193652</c:v>
                </c:pt>
                <c:pt idx="25">
                  <c:v>-5.3938458680566876</c:v>
                </c:pt>
                <c:pt idx="26">
                  <c:v>-7.374164665883197</c:v>
                </c:pt>
                <c:pt idx="27">
                  <c:v>-5.2184896294983227</c:v>
                </c:pt>
                <c:pt idx="28">
                  <c:v>-5.4536933915136272</c:v>
                </c:pt>
                <c:pt idx="29">
                  <c:v>-13.006223981316007</c:v>
                </c:pt>
                <c:pt idx="30">
                  <c:v>-12.612686088788379</c:v>
                </c:pt>
                <c:pt idx="31">
                  <c:v>-5.1132707132392206</c:v>
                </c:pt>
                <c:pt idx="32">
                  <c:v>-9.6455546728067283</c:v>
                </c:pt>
                <c:pt idx="33">
                  <c:v>-14.430068467928672</c:v>
                </c:pt>
                <c:pt idx="34">
                  <c:v>-14.316892974196591</c:v>
                </c:pt>
                <c:pt idx="35">
                  <c:v>-13.573292084287548</c:v>
                </c:pt>
                <c:pt idx="36">
                  <c:v>-7.7322139949794133</c:v>
                </c:pt>
                <c:pt idx="37">
                  <c:v>-14.073870320236589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10904"/>
        <c:axId val="152319888"/>
      </c:lineChart>
      <c:catAx>
        <c:axId val="15231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52319496"/>
        <c:crosses val="autoZero"/>
        <c:auto val="1"/>
        <c:lblAlgn val="ctr"/>
        <c:lblOffset val="100"/>
        <c:noMultiLvlLbl val="0"/>
      </c:catAx>
      <c:valAx>
        <c:axId val="15231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52317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9150208791186277E-3"/>
                <c:y val="7.589598464857022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Tūkst.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</c:dispUnitsLbl>
        </c:dispUnits>
      </c:valAx>
      <c:valAx>
        <c:axId val="1523198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4700372593"/>
              <c:y val="4.621766134369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61710904"/>
        <c:crosses val="max"/>
        <c:crossBetween val="between"/>
      </c:valAx>
      <c:catAx>
        <c:axId val="16171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31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104345149624043E-3"/>
          <c:y val="0.93410408869889627"/>
          <c:w val="0.99608956548503758"/>
          <c:h val="4.7347797710360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546389</xdr:colOff>
      <xdr:row>18</xdr:row>
      <xdr:rowOff>75976</xdr:rowOff>
    </xdr:from>
    <xdr:to>
      <xdr:col>26</xdr:col>
      <xdr:colOff>285749</xdr:colOff>
      <xdr:row>38</xdr:row>
      <xdr:rowOff>35502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F01AB-0E3C-4F7D-9B52-618781459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438150</xdr:colOff>
      <xdr:row>0</xdr:row>
      <xdr:rowOff>86736</xdr:rowOff>
    </xdr:from>
    <xdr:to>
      <xdr:col>26</xdr:col>
      <xdr:colOff>304799</xdr:colOff>
      <xdr:row>16</xdr:row>
      <xdr:rowOff>188192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DDAFD1-7FF9-4A54-9BEF-57EA99713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539184</xdr:colOff>
      <xdr:row>11</xdr:row>
      <xdr:rowOff>121519</xdr:rowOff>
    </xdr:from>
    <xdr:to>
      <xdr:col>23</xdr:col>
      <xdr:colOff>339235</xdr:colOff>
      <xdr:row>34</xdr:row>
      <xdr:rowOff>136071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35D650-4CA1-42E1-8F86-22BA9957C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651442</xdr:colOff>
      <xdr:row>10</xdr:row>
      <xdr:rowOff>144539</xdr:rowOff>
    </xdr:from>
    <xdr:to>
      <xdr:col>11</xdr:col>
      <xdr:colOff>312963</xdr:colOff>
      <xdr:row>34</xdr:row>
      <xdr:rowOff>43655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A4FA5C-A8D4-469B-AB3C-A8F34696D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DP">
    <a:dk1>
      <a:srgbClr val="000000"/>
    </a:dk1>
    <a:lt1>
      <a:srgbClr val="FFFFFF"/>
    </a:lt1>
    <a:dk2>
      <a:srgbClr val="012069"/>
    </a:dk2>
    <a:lt2>
      <a:srgbClr val="00859B"/>
    </a:lt2>
    <a:accent1>
      <a:srgbClr val="0057B8"/>
    </a:accent1>
    <a:accent2>
      <a:srgbClr val="1F2A44"/>
    </a:accent2>
    <a:accent3>
      <a:srgbClr val="415563"/>
    </a:accent3>
    <a:accent4>
      <a:srgbClr val="828992"/>
    </a:accent4>
    <a:accent5>
      <a:srgbClr val="9D2234"/>
    </a:accent5>
    <a:accent6>
      <a:srgbClr val="7DA538"/>
    </a:accent6>
    <a:hlink>
      <a:srgbClr val="68478D"/>
    </a:hlink>
    <a:folHlink>
      <a:srgbClr val="830B55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tat.gov.lv/pxweb/lv/OSP_PUB/START__VEK__IK__IKP/IKP100?s=ikp100&amp;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ata.stat.gov.lv/pxweb/lv/OSP_PUB/START__VEK__IS__ISI/ISI040c?s=isi040c&amp;" TargetMode="External"/><Relationship Id="rId1" Type="http://schemas.openxmlformats.org/officeDocument/2006/relationships/hyperlink" Target="https://data.stat.gov.lv/pxweb/lv/OSP_PUB/START__VEK__PC__PCI/PCI030c?s=pci030c&amp;" TargetMode="External"/><Relationship Id="rId6" Type="http://schemas.openxmlformats.org/officeDocument/2006/relationships/hyperlink" Target="https://www.fdp.gov.lv/lv/publikacijas-un-parskati/zinojumi/2023/19-06" TargetMode="External"/><Relationship Id="rId5" Type="http://schemas.openxmlformats.org/officeDocument/2006/relationships/hyperlink" Target="https://data.stat.gov.lv/pxweb/lv/OSP_PUB/START__VEK__IK__IKP/IKP020?s=ikp020&amp;" TargetMode="External"/><Relationship Id="rId4" Type="http://schemas.openxmlformats.org/officeDocument/2006/relationships/hyperlink" Target="https://data.stat.gov.lv/pxweb/lv/OSP_PUB/START__VEK__IS__ISP/ISP010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data.stat.gov.lv/pxweb/lv/OSP_PUB/START__VEK__IS__ISP/ISP050c?s=isp050c&amp;" TargetMode="External"/><Relationship Id="rId1" Type="http://schemas.openxmlformats.org/officeDocument/2006/relationships/hyperlink" Target="https://data.stat.gov.lv/pxweb/lv/OSP_PUB/START__TIR__AT__ATD/ATD100c?s=atd100c&amp;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31"/>
  <sheetViews>
    <sheetView showGridLines="0" tabSelected="1" topLeftCell="D1" zoomScale="40" zoomScaleNormal="40" workbookViewId="0">
      <selection sqref="A1:A2"/>
    </sheetView>
  </sheetViews>
  <sheetFormatPr defaultColWidth="0" defaultRowHeight="13" zeroHeight="1" x14ac:dyDescent="0.6"/>
  <cols>
    <col min="1" max="1" width="34.1328125" style="45" customWidth="1"/>
    <col min="2" max="5" width="9.86328125" style="58" customWidth="1"/>
    <col min="6" max="6" width="10" style="58" customWidth="1"/>
    <col min="7" max="7" width="10.86328125" style="58" customWidth="1"/>
    <col min="8" max="8" width="10.7265625" style="58" customWidth="1"/>
    <col min="9" max="9" width="11.86328125" style="58" customWidth="1"/>
    <col min="10" max="10" width="11.26953125" style="58" customWidth="1"/>
    <col min="11" max="11" width="10.7265625" style="58" customWidth="1"/>
    <col min="12" max="12" width="11.26953125" style="58" customWidth="1"/>
    <col min="13" max="13" width="11" style="58" customWidth="1"/>
    <col min="14" max="14" width="12.54296875" style="58" customWidth="1"/>
    <col min="15" max="19" width="9.1328125" style="58" customWidth="1"/>
    <col min="20" max="20" width="9.86328125" style="58" customWidth="1"/>
    <col min="21" max="21" width="9.1328125" style="58" customWidth="1"/>
    <col min="22" max="25" width="9.7265625" style="58" customWidth="1"/>
    <col min="26" max="26" width="10.86328125" style="58" customWidth="1"/>
    <col min="27" max="27" width="11.86328125" style="58" customWidth="1"/>
    <col min="28" max="28" width="9.7265625" style="58" customWidth="1"/>
    <col min="29" max="29" width="11" style="58" customWidth="1"/>
    <col min="30" max="31" width="9.40625" style="58" customWidth="1"/>
    <col min="32" max="32" width="10.26953125" style="58" customWidth="1"/>
    <col min="33" max="33" width="10.86328125" style="58" customWidth="1"/>
    <col min="34" max="34" width="13" style="58" customWidth="1"/>
    <col min="35" max="35" width="11.26953125" style="58" customWidth="1"/>
    <col min="36" max="41" width="8.1328125" style="58" customWidth="1"/>
    <col min="42" max="45" width="9.1328125" style="2" customWidth="1"/>
    <col min="46" max="46" width="14.40625" style="5" hidden="1" customWidth="1"/>
    <col min="47" max="48" width="13.26953125" style="5" hidden="1" customWidth="1"/>
    <col min="49" max="16384" width="9.1328125" style="5" hidden="1"/>
  </cols>
  <sheetData>
    <row r="1" spans="1:47" ht="14.45" customHeight="1" x14ac:dyDescent="0.6">
      <c r="A1" s="162" t="s">
        <v>0</v>
      </c>
      <c r="B1" s="164" t="s">
        <v>1</v>
      </c>
      <c r="C1" s="165"/>
      <c r="D1" s="165"/>
      <c r="E1" s="165"/>
      <c r="F1" s="161">
        <v>2016</v>
      </c>
      <c r="G1" s="164" t="s">
        <v>2</v>
      </c>
      <c r="H1" s="165"/>
      <c r="I1" s="165"/>
      <c r="J1" s="165"/>
      <c r="K1" s="161">
        <v>2017</v>
      </c>
      <c r="L1" s="158" t="s">
        <v>3</v>
      </c>
      <c r="M1" s="159"/>
      <c r="N1" s="159"/>
      <c r="O1" s="160"/>
      <c r="P1" s="161">
        <v>2018</v>
      </c>
      <c r="Q1" s="151" t="s">
        <v>102</v>
      </c>
      <c r="R1" s="152"/>
      <c r="S1" s="152"/>
      <c r="T1" s="62"/>
      <c r="U1" s="161">
        <v>2019</v>
      </c>
      <c r="V1" s="151" t="s">
        <v>103</v>
      </c>
      <c r="W1" s="152"/>
      <c r="X1" s="152"/>
      <c r="Y1" s="62"/>
      <c r="Z1" s="161">
        <v>2020</v>
      </c>
      <c r="AA1" s="151" t="s">
        <v>110</v>
      </c>
      <c r="AB1" s="152"/>
      <c r="AC1" s="152"/>
      <c r="AD1" s="153"/>
      <c r="AE1" s="154">
        <v>2021</v>
      </c>
      <c r="AF1" s="151">
        <v>2022</v>
      </c>
      <c r="AG1" s="152"/>
      <c r="AH1" s="152"/>
      <c r="AI1" s="153"/>
      <c r="AJ1" s="154">
        <v>2022</v>
      </c>
      <c r="AK1" s="151">
        <v>2023</v>
      </c>
      <c r="AL1" s="152"/>
      <c r="AM1" s="152"/>
      <c r="AN1" s="153"/>
      <c r="AO1" s="154">
        <v>2023</v>
      </c>
      <c r="AP1" s="156" t="s">
        <v>133</v>
      </c>
      <c r="AQ1" s="157"/>
      <c r="AR1" s="157"/>
      <c r="AS1" s="157"/>
    </row>
    <row r="2" spans="1:47" ht="18.75" customHeight="1" x14ac:dyDescent="0.6">
      <c r="A2" s="163"/>
      <c r="B2" s="1" t="s">
        <v>4</v>
      </c>
      <c r="C2" s="1" t="s">
        <v>5</v>
      </c>
      <c r="D2" s="1" t="s">
        <v>6</v>
      </c>
      <c r="E2" s="1" t="s">
        <v>7</v>
      </c>
      <c r="F2" s="155"/>
      <c r="G2" s="8" t="s">
        <v>4</v>
      </c>
      <c r="H2" s="8" t="s">
        <v>5</v>
      </c>
      <c r="I2" s="8" t="s">
        <v>6</v>
      </c>
      <c r="J2" s="8" t="s">
        <v>7</v>
      </c>
      <c r="K2" s="155"/>
      <c r="L2" s="8" t="s">
        <v>4</v>
      </c>
      <c r="M2" s="8" t="s">
        <v>5</v>
      </c>
      <c r="N2" s="8" t="s">
        <v>6</v>
      </c>
      <c r="O2" s="8" t="s">
        <v>7</v>
      </c>
      <c r="P2" s="155"/>
      <c r="Q2" s="8" t="s">
        <v>4</v>
      </c>
      <c r="R2" s="8" t="s">
        <v>5</v>
      </c>
      <c r="S2" s="8" t="s">
        <v>6</v>
      </c>
      <c r="T2" s="8" t="s">
        <v>7</v>
      </c>
      <c r="U2" s="155"/>
      <c r="V2" s="8" t="s">
        <v>4</v>
      </c>
      <c r="W2" s="8" t="s">
        <v>5</v>
      </c>
      <c r="X2" s="8" t="s">
        <v>6</v>
      </c>
      <c r="Y2" s="8" t="s">
        <v>7</v>
      </c>
      <c r="Z2" s="155"/>
      <c r="AA2" s="8" t="s">
        <v>4</v>
      </c>
      <c r="AB2" s="8" t="s">
        <v>5</v>
      </c>
      <c r="AC2" s="8" t="s">
        <v>6</v>
      </c>
      <c r="AD2" s="8" t="s">
        <v>7</v>
      </c>
      <c r="AE2" s="155"/>
      <c r="AF2" s="8" t="s">
        <v>4</v>
      </c>
      <c r="AG2" s="8" t="s">
        <v>5</v>
      </c>
      <c r="AH2" s="8" t="s">
        <v>6</v>
      </c>
      <c r="AI2" s="8" t="s">
        <v>7</v>
      </c>
      <c r="AJ2" s="155"/>
      <c r="AK2" s="8" t="s">
        <v>4</v>
      </c>
      <c r="AL2" s="8" t="s">
        <v>5</v>
      </c>
      <c r="AM2" s="8" t="s">
        <v>6</v>
      </c>
      <c r="AN2" s="8" t="s">
        <v>7</v>
      </c>
      <c r="AO2" s="155"/>
      <c r="AP2" s="38">
        <v>2023</v>
      </c>
      <c r="AQ2" s="38">
        <v>2024</v>
      </c>
      <c r="AR2" s="38">
        <v>2025</v>
      </c>
      <c r="AS2" s="38">
        <v>2026</v>
      </c>
    </row>
    <row r="3" spans="1:47" x14ac:dyDescent="0.6">
      <c r="A3" s="11" t="s">
        <v>8</v>
      </c>
      <c r="B3" s="9">
        <f t="shared" ref="B3:E4" si="0">F10/B10-1</f>
        <v>3.9824482201704647E-2</v>
      </c>
      <c r="C3" s="9">
        <f t="shared" si="0"/>
        <v>1.4480577896859081E-2</v>
      </c>
      <c r="D3" s="9">
        <f t="shared" si="0"/>
        <v>9.1692855247260674E-3</v>
      </c>
      <c r="E3" s="9">
        <f t="shared" si="0"/>
        <v>2.2536382697795565E-2</v>
      </c>
      <c r="F3" s="10">
        <f>H14/G14-1</f>
        <v>2.3686147466442264E-2</v>
      </c>
      <c r="G3" s="44">
        <f t="shared" ref="G3:J4" si="1">J10/F10-1</f>
        <v>1.849274408373569E-2</v>
      </c>
      <c r="H3" s="9">
        <f t="shared" si="1"/>
        <v>3.8556340538525413E-2</v>
      </c>
      <c r="I3" s="9">
        <f t="shared" si="1"/>
        <v>4.0263842265373384E-2</v>
      </c>
      <c r="J3" s="9">
        <f t="shared" si="1"/>
        <v>3.48534230808899E-2</v>
      </c>
      <c r="K3" s="10">
        <f>I14/H14-1</f>
        <v>3.3124759358745814E-2</v>
      </c>
      <c r="L3" s="9">
        <f t="shared" ref="L3:N4" si="2">N10/J10-1</f>
        <v>3.23074691498344E-2</v>
      </c>
      <c r="M3" s="9">
        <f t="shared" si="2"/>
        <v>3.8898508085267069E-2</v>
      </c>
      <c r="N3" s="9">
        <f t="shared" si="2"/>
        <v>4.8098450516412594E-2</v>
      </c>
      <c r="O3" s="11">
        <f>Q10/M10-1</f>
        <v>4.9458076393604111E-2</v>
      </c>
      <c r="P3" s="10">
        <f>J14/I14-1</f>
        <v>3.9918545047074705E-2</v>
      </c>
      <c r="Q3" s="44">
        <f t="shared" ref="Q3:T4" si="3">R10/N10-1</f>
        <v>4.0167547023554517E-2</v>
      </c>
      <c r="R3" s="9">
        <f t="shared" si="3"/>
        <v>3.0899104975466773E-2</v>
      </c>
      <c r="S3" s="9">
        <f t="shared" si="3"/>
        <v>1.8350154222456005E-2</v>
      </c>
      <c r="T3" s="9">
        <f t="shared" si="3"/>
        <v>1.1702068158699008E-2</v>
      </c>
      <c r="U3" s="10">
        <f>K14/J14-1</f>
        <v>2.5697038877106282E-2</v>
      </c>
      <c r="V3" s="44">
        <f t="shared" ref="V3:Y4" si="4">V10/R10-1</f>
        <v>4.2075718009983998E-3</v>
      </c>
      <c r="W3" s="44">
        <f t="shared" si="4"/>
        <v>-7.035319047926325E-2</v>
      </c>
      <c r="X3" s="44">
        <f t="shared" si="4"/>
        <v>-1.6217933341545199E-2</v>
      </c>
      <c r="Y3" s="44">
        <f t="shared" si="4"/>
        <v>-8.1968440386837038E-3</v>
      </c>
      <c r="Z3" s="10">
        <f>L14/K14-1</f>
        <v>-2.2980746488968418E-2</v>
      </c>
      <c r="AA3" s="44">
        <f t="shared" ref="AA3:AD4" si="5">Z10/V10-1</f>
        <v>-9.1599901110541726E-3</v>
      </c>
      <c r="AB3" s="44">
        <f t="shared" si="5"/>
        <v>8.9721171488164719E-2</v>
      </c>
      <c r="AC3" s="44">
        <f t="shared" si="5"/>
        <v>4.220610479432696E-2</v>
      </c>
      <c r="AD3" s="44">
        <f t="shared" si="5"/>
        <v>4.0395811834784912E-2</v>
      </c>
      <c r="AE3" s="10">
        <f>M14/L14-1</f>
        <v>4.2766214379365675E-2</v>
      </c>
      <c r="AF3" s="44">
        <f t="shared" ref="AF3:AI4" si="6">AD10/Z10-1</f>
        <v>5.9828385537277429E-2</v>
      </c>
      <c r="AG3" s="44">
        <f t="shared" si="6"/>
        <v>3.4013488408993986E-2</v>
      </c>
      <c r="AH3" s="44">
        <f t="shared" si="6"/>
        <v>8.122702720855246E-3</v>
      </c>
      <c r="AI3" s="44">
        <f t="shared" si="6"/>
        <v>1.2045926796337758E-2</v>
      </c>
      <c r="AJ3" s="10">
        <f>N14/M14-1</f>
        <v>2.7630841901348457E-2</v>
      </c>
      <c r="AK3" s="44">
        <f>AH10/AD10-1</f>
        <v>3.0708329348827501E-3</v>
      </c>
      <c r="AL3" s="44">
        <f>AI10/AE10-1</f>
        <v>-1.0624920505601931E-3</v>
      </c>
      <c r="AM3" s="10"/>
      <c r="AN3" s="10"/>
      <c r="AO3" s="10"/>
      <c r="AP3" s="123">
        <v>0.01</v>
      </c>
      <c r="AQ3" s="123">
        <v>2.5000000000000001E-2</v>
      </c>
      <c r="AR3" s="123">
        <v>2.9000000000000001E-2</v>
      </c>
      <c r="AS3" s="123">
        <v>2.9000000000000001E-2</v>
      </c>
    </row>
    <row r="4" spans="1:47" x14ac:dyDescent="0.6">
      <c r="A4" s="14" t="s">
        <v>9</v>
      </c>
      <c r="B4" s="12">
        <f t="shared" si="0"/>
        <v>3.8289689890353973E-2</v>
      </c>
      <c r="C4" s="12">
        <f t="shared" si="0"/>
        <v>1.8971940369952867E-2</v>
      </c>
      <c r="D4" s="12">
        <f t="shared" si="0"/>
        <v>1.9940329695132375E-2</v>
      </c>
      <c r="E4" s="12">
        <f t="shared" si="0"/>
        <v>4.5126790092299363E-2</v>
      </c>
      <c r="F4" s="13">
        <f>H15/G15-1</f>
        <v>3.2524576831487906E-2</v>
      </c>
      <c r="G4" s="12">
        <f t="shared" si="1"/>
        <v>4.4494493999845064E-2</v>
      </c>
      <c r="H4" s="12">
        <f t="shared" si="1"/>
        <v>6.5611232658605134E-2</v>
      </c>
      <c r="I4" s="12">
        <f t="shared" si="1"/>
        <v>7.4380839833527057E-2</v>
      </c>
      <c r="J4" s="12">
        <f t="shared" si="1"/>
        <v>6.4797198116102628E-2</v>
      </c>
      <c r="K4" s="13">
        <f>I15/H15-1</f>
        <v>6.3580008674360089E-2</v>
      </c>
      <c r="L4" s="12">
        <f t="shared" si="2"/>
        <v>7.3852794680232758E-2</v>
      </c>
      <c r="M4" s="12">
        <f t="shared" si="2"/>
        <v>8.013960970020273E-2</v>
      </c>
      <c r="N4" s="12">
        <f t="shared" si="2"/>
        <v>8.5878178965187457E-2</v>
      </c>
      <c r="O4" s="14">
        <f>Q11/M11-1</f>
        <v>9.0409698756295009E-2</v>
      </c>
      <c r="P4" s="13">
        <f>J15/I15-1</f>
        <v>8.0384234866079929E-2</v>
      </c>
      <c r="Q4" s="46">
        <f t="shared" si="3"/>
        <v>8.0218322334550951E-2</v>
      </c>
      <c r="R4" s="12">
        <f t="shared" si="3"/>
        <v>6.1344292467360617E-2</v>
      </c>
      <c r="S4" s="12">
        <f t="shared" si="3"/>
        <v>3.9900454611397462E-2</v>
      </c>
      <c r="T4" s="12">
        <f t="shared" si="3"/>
        <v>3.1115302656758326E-2</v>
      </c>
      <c r="U4" s="13">
        <f>K15/J15-1</f>
        <v>5.2312280532776256E-2</v>
      </c>
      <c r="V4" s="46">
        <f t="shared" si="4"/>
        <v>3.0431668533128953E-2</v>
      </c>
      <c r="W4" s="46">
        <f t="shared" si="4"/>
        <v>-6.5388823404015195E-2</v>
      </c>
      <c r="X4" s="46">
        <f t="shared" si="4"/>
        <v>-1.9035004355384189E-2</v>
      </c>
      <c r="Y4" s="46">
        <f t="shared" si="4"/>
        <v>-1.0099375739519578E-3</v>
      </c>
      <c r="Z4" s="13">
        <f>L15/K15-1</f>
        <v>-1.3480256380293154E-2</v>
      </c>
      <c r="AA4" s="46">
        <f t="shared" si="5"/>
        <v>1.4102279607432822E-2</v>
      </c>
      <c r="AB4" s="46">
        <f t="shared" si="5"/>
        <v>0.147546216594173</v>
      </c>
      <c r="AC4" s="46">
        <f t="shared" si="5"/>
        <v>0.12841186301323981</v>
      </c>
      <c r="AD4" s="46">
        <f t="shared" si="5"/>
        <v>0.14255731027367102</v>
      </c>
      <c r="AE4" s="13">
        <f>M15/L15-1</f>
        <v>0.11073636690775968</v>
      </c>
      <c r="AF4" s="46">
        <f t="shared" si="6"/>
        <v>0.17697453563315446</v>
      </c>
      <c r="AG4" s="46">
        <f t="shared" si="6"/>
        <v>0.1682418232323577</v>
      </c>
      <c r="AH4" s="46">
        <f t="shared" si="6"/>
        <v>0.16165852176156092</v>
      </c>
      <c r="AI4" s="46">
        <f t="shared" si="6"/>
        <v>0.14109029709776255</v>
      </c>
      <c r="AJ4" s="13">
        <f>N15/M15-1</f>
        <v>0.1620031035322349</v>
      </c>
      <c r="AK4" s="46">
        <f>AH11/AD11-1</f>
        <v>9.1495016433601029E-2</v>
      </c>
      <c r="AL4" s="46">
        <f>AI11/AE11-1</f>
        <v>6.5989569889289612E-2</v>
      </c>
      <c r="AM4" s="13"/>
      <c r="AN4" s="13"/>
      <c r="AO4" s="13"/>
      <c r="AP4" s="46">
        <v>0.11</v>
      </c>
      <c r="AQ4" s="46">
        <v>5.5E-2</v>
      </c>
      <c r="AR4" s="46">
        <v>6.2E-2</v>
      </c>
      <c r="AS4" s="46">
        <v>5.8000000000000003E-2</v>
      </c>
    </row>
    <row r="5" spans="1:47" x14ac:dyDescent="0.6">
      <c r="A5" s="14" t="s">
        <v>10</v>
      </c>
      <c r="B5" s="12">
        <f>F18/B18-1</f>
        <v>-4.4487662574449471E-3</v>
      </c>
      <c r="C5" s="12">
        <f>G18/C18-1</f>
        <v>-6.9832602916876096E-3</v>
      </c>
      <c r="D5" s="12">
        <f>H18/D18-1</f>
        <v>2.2383204342633078E-3</v>
      </c>
      <c r="E5" s="12">
        <f>I18/E18-1</f>
        <v>1.4938501387424141E-2</v>
      </c>
      <c r="F5" s="15">
        <f>H21</f>
        <v>1.4064476304020967E-3</v>
      </c>
      <c r="G5" s="12">
        <f>J18/F18-1</f>
        <v>3.1847040437585461E-2</v>
      </c>
      <c r="H5" s="12">
        <f>K18/G18-1</f>
        <v>3.0951106223501945E-2</v>
      </c>
      <c r="I5" s="12">
        <f>L18/H18-1</f>
        <v>2.8858777535013536E-2</v>
      </c>
      <c r="J5" s="14">
        <f>M18/I18-1</f>
        <v>2.5611560394731336E-2</v>
      </c>
      <c r="K5" s="15">
        <f>I21</f>
        <v>2.930294902925823E-2</v>
      </c>
      <c r="L5" s="12">
        <f>N18/J18-1</f>
        <v>1.9916603953976209E-2</v>
      </c>
      <c r="M5" s="12">
        <f>O18/K18-1</f>
        <v>2.3523467325398562E-2</v>
      </c>
      <c r="N5" s="12">
        <f>P18/L18-1</f>
        <v>2.8878027649075433E-2</v>
      </c>
      <c r="O5" s="14">
        <f>Q18/M18-1</f>
        <v>2.9010270774976643E-2</v>
      </c>
      <c r="P5" s="15">
        <f>J21</f>
        <v>2.5344028482822356E-2</v>
      </c>
      <c r="Q5" s="47">
        <f>R18/N18-1</f>
        <v>2.9017722482354014E-2</v>
      </c>
      <c r="R5" s="12">
        <f>S18/O18-1</f>
        <v>3.2750991900243109E-2</v>
      </c>
      <c r="S5" s="12">
        <f>T18/P18-1</f>
        <v>2.8639552604240448E-2</v>
      </c>
      <c r="T5" s="12">
        <f>U18/Q18-1</f>
        <v>2.2112932935294483E-2</v>
      </c>
      <c r="U5" s="15">
        <f>K21</f>
        <v>2.811549455784812E-2</v>
      </c>
      <c r="V5" s="47">
        <f>V18/R18-1</f>
        <v>1.9414454636469403E-2</v>
      </c>
      <c r="W5" s="47">
        <f>W18/S18-1</f>
        <v>-4.2356940208996274E-3</v>
      </c>
      <c r="X5" s="47">
        <f>X18/T18-1</f>
        <v>4.4490516846185102E-6</v>
      </c>
      <c r="Y5" s="47">
        <f>Y18/U18-1</f>
        <v>-6.1432477539858921E-3</v>
      </c>
      <c r="Z5" s="15">
        <f>L21</f>
        <v>2.1888443570143856E-3</v>
      </c>
      <c r="AA5" s="47">
        <f>Z18/V18-1</f>
        <v>-1.2342565926555249E-3</v>
      </c>
      <c r="AB5" s="47">
        <f>AA18/W18-1</f>
        <v>2.3282069517290394E-2</v>
      </c>
      <c r="AC5" s="47">
        <f>AB18/X18-1</f>
        <v>3.7932445899772294E-2</v>
      </c>
      <c r="AD5" s="47">
        <f>AC18/Y18-1</f>
        <v>7.1405602401029E-2</v>
      </c>
      <c r="AE5" s="15">
        <f>M21</f>
        <v>3.2758733754288949E-2</v>
      </c>
      <c r="AF5" s="47">
        <f>AD18/Z18-1</f>
        <v>9.227614188016009E-2</v>
      </c>
      <c r="AG5" s="46">
        <f>AE18/AA18-1</f>
        <v>0.16404885803890235</v>
      </c>
      <c r="AH5" s="46">
        <f>AF18/AB18-1</f>
        <v>0.21746380104074681</v>
      </c>
      <c r="AI5" s="46">
        <f>AG18/AC18-1</f>
        <v>0.21472579327363972</v>
      </c>
      <c r="AJ5" s="15">
        <f>N21</f>
        <v>0.17310465661901153</v>
      </c>
      <c r="AK5" s="46">
        <f>AH18/AD18-1</f>
        <v>0.19640634060689144</v>
      </c>
      <c r="AL5" s="46">
        <f>AI18/AE18-1</f>
        <v>0.11632367483254646</v>
      </c>
      <c r="AM5" s="15"/>
      <c r="AN5" s="15"/>
      <c r="AO5" s="15"/>
      <c r="AP5" s="46">
        <v>0.1</v>
      </c>
      <c r="AQ5" s="46">
        <v>2.1999999999999999E-2</v>
      </c>
      <c r="AR5" s="46">
        <v>2.5000000000000001E-2</v>
      </c>
      <c r="AS5" s="46">
        <v>2.3E-2</v>
      </c>
    </row>
    <row r="6" spans="1:47" x14ac:dyDescent="0.6">
      <c r="A6" s="17" t="s">
        <v>11</v>
      </c>
      <c r="B6" s="17">
        <f>F25-1</f>
        <v>9.9999999999988987E-4</v>
      </c>
      <c r="C6" s="17">
        <f>G25-1</f>
        <v>2.0000000000000018E-3</v>
      </c>
      <c r="D6" s="17">
        <f>H25-1</f>
        <v>8.0000000000000071E-3</v>
      </c>
      <c r="E6" s="17">
        <f>I25-1</f>
        <v>2.200000000000002E-2</v>
      </c>
      <c r="F6" s="18">
        <f>H28-1</f>
        <v>8.999999999999897E-3</v>
      </c>
      <c r="G6" s="16">
        <f>J25-1</f>
        <v>2.0999999999999908E-2</v>
      </c>
      <c r="H6" s="16">
        <f>K25-1</f>
        <v>3.2000000000000028E-2</v>
      </c>
      <c r="I6" s="16">
        <f>L25-1</f>
        <v>3.499999999999992E-2</v>
      </c>
      <c r="J6" s="16">
        <f>M25-1</f>
        <v>2.8000000000000025E-2</v>
      </c>
      <c r="K6" s="18">
        <f>I28-1</f>
        <v>2.8999999999999915E-2</v>
      </c>
      <c r="L6" s="16">
        <f>N25-1</f>
        <v>3.6999999999999922E-2</v>
      </c>
      <c r="M6" s="16">
        <f>O25-1</f>
        <v>3.8000000000000034E-2</v>
      </c>
      <c r="N6" s="16">
        <f>P25-1</f>
        <v>4.0999999999999925E-2</v>
      </c>
      <c r="O6" s="17">
        <f>Q25-1</f>
        <v>4.0000000000000036E-2</v>
      </c>
      <c r="P6" s="19">
        <f>J28-1</f>
        <v>3.8999999999999924E-2</v>
      </c>
      <c r="Q6" s="48">
        <f>R25-1</f>
        <v>4.0000000000000036E-2</v>
      </c>
      <c r="R6" s="16">
        <f>S25-1</f>
        <v>2.8999999999999915E-2</v>
      </c>
      <c r="S6" s="16">
        <f>T25-1</f>
        <v>2.200000000000002E-2</v>
      </c>
      <c r="T6" s="16">
        <f>U25-1</f>
        <v>1.4999999999999902E-2</v>
      </c>
      <c r="U6" s="19">
        <f>K28-1</f>
        <v>2.6000000000000023E-2</v>
      </c>
      <c r="V6" s="48">
        <f>V25-1</f>
        <v>2.4999999999999911E-2</v>
      </c>
      <c r="W6" s="48">
        <f>W25-1</f>
        <v>4.0000000000000036E-3</v>
      </c>
      <c r="X6" s="48">
        <f>X25-1</f>
        <v>2.9999999999998916E-3</v>
      </c>
      <c r="Y6" s="48">
        <f>Y25-1</f>
        <v>8.999999999999897E-3</v>
      </c>
      <c r="Z6" s="19">
        <f>L28-1</f>
        <v>1.0000000000000009E-2</v>
      </c>
      <c r="AA6" s="48">
        <f>Z25-1</f>
        <v>2.0999999999999908E-2</v>
      </c>
      <c r="AB6" s="48">
        <f>AA25-1</f>
        <v>5.0999999999999934E-2</v>
      </c>
      <c r="AC6" s="48">
        <f>AB25-1</f>
        <v>8.0000000000000071E-2</v>
      </c>
      <c r="AD6" s="48">
        <f>AC25-1</f>
        <v>0.10200000000000009</v>
      </c>
      <c r="AE6" s="19">
        <f>M28-1</f>
        <v>6.4999999999999947E-2</v>
      </c>
      <c r="AF6" s="48">
        <f>AD25-1</f>
        <v>0.1080000000000001</v>
      </c>
      <c r="AG6" s="48">
        <f>AE25-1</f>
        <v>0.13100000000000001</v>
      </c>
      <c r="AH6" s="48">
        <f>AF25-1</f>
        <v>0.15100000000000002</v>
      </c>
      <c r="AI6" s="48">
        <f>AG25-1</f>
        <v>0.13100000000000001</v>
      </c>
      <c r="AJ6" s="19">
        <f>N28-1</f>
        <v>0.13100000000000001</v>
      </c>
      <c r="AK6" s="48">
        <f>AH25-1</f>
        <v>8.8999999999999968E-2</v>
      </c>
      <c r="AL6" s="48">
        <f>AI25-1</f>
        <v>6.4000000000000057E-2</v>
      </c>
      <c r="AM6" s="19"/>
      <c r="AN6" s="19"/>
      <c r="AO6" s="19"/>
      <c r="AP6" s="48">
        <v>9.9000000000000005E-2</v>
      </c>
      <c r="AQ6" s="48">
        <v>2.9000000000000001E-2</v>
      </c>
      <c r="AR6" s="48">
        <v>3.2000000000000001E-2</v>
      </c>
      <c r="AS6" s="48">
        <v>2.8000000000000001E-2</v>
      </c>
    </row>
    <row r="7" spans="1:47" x14ac:dyDescent="0.6">
      <c r="A7" s="50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66"/>
      <c r="R7" s="66"/>
      <c r="S7" s="66"/>
      <c r="T7" s="66"/>
      <c r="U7" s="51"/>
      <c r="V7" s="2"/>
      <c r="W7" s="2"/>
      <c r="X7" s="2"/>
      <c r="Y7" s="2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140"/>
      <c r="AQ7" s="66"/>
      <c r="AR7" s="51"/>
      <c r="AS7" s="51"/>
    </row>
    <row r="8" spans="1:47" x14ac:dyDescent="0.6">
      <c r="A8" s="65" t="s">
        <v>12</v>
      </c>
      <c r="B8" s="51"/>
      <c r="C8" s="51"/>
      <c r="D8" s="52"/>
      <c r="E8" s="52"/>
      <c r="F8" s="52"/>
      <c r="G8" s="52"/>
      <c r="H8" s="52"/>
      <c r="I8" s="52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3"/>
      <c r="Z8" s="51"/>
      <c r="AA8" s="51"/>
      <c r="AB8" s="51"/>
      <c r="AC8" s="51"/>
      <c r="AD8" s="51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140"/>
      <c r="AQ8" s="66"/>
      <c r="AR8" s="51"/>
      <c r="AS8" s="51"/>
    </row>
    <row r="9" spans="1:47" ht="12.95" customHeight="1" x14ac:dyDescent="0.6">
      <c r="A9" s="54" t="s">
        <v>13</v>
      </c>
      <c r="B9" s="55" t="s">
        <v>14</v>
      </c>
      <c r="C9" s="55" t="s">
        <v>15</v>
      </c>
      <c r="D9" s="55" t="s">
        <v>16</v>
      </c>
      <c r="E9" s="55" t="s">
        <v>17</v>
      </c>
      <c r="F9" s="55" t="s">
        <v>18</v>
      </c>
      <c r="G9" s="55" t="s">
        <v>19</v>
      </c>
      <c r="H9" s="55" t="s">
        <v>20</v>
      </c>
      <c r="I9" s="55" t="s">
        <v>21</v>
      </c>
      <c r="J9" s="55" t="s">
        <v>22</v>
      </c>
      <c r="K9" s="55" t="s">
        <v>23</v>
      </c>
      <c r="L9" s="55" t="s">
        <v>24</v>
      </c>
      <c r="M9" s="55" t="s">
        <v>25</v>
      </c>
      <c r="N9" s="55" t="s">
        <v>26</v>
      </c>
      <c r="O9" s="55" t="s">
        <v>27</v>
      </c>
      <c r="P9" s="55" t="s">
        <v>28</v>
      </c>
      <c r="Q9" s="55" t="s">
        <v>29</v>
      </c>
      <c r="R9" s="39" t="s">
        <v>30</v>
      </c>
      <c r="S9" s="39" t="s">
        <v>31</v>
      </c>
      <c r="T9" s="39" t="s">
        <v>32</v>
      </c>
      <c r="U9" s="39" t="s">
        <v>98</v>
      </c>
      <c r="V9" s="39" t="s">
        <v>104</v>
      </c>
      <c r="W9" s="39" t="s">
        <v>106</v>
      </c>
      <c r="X9" s="39" t="s">
        <v>107</v>
      </c>
      <c r="Y9" s="39" t="s">
        <v>108</v>
      </c>
      <c r="Z9" s="39" t="s">
        <v>118</v>
      </c>
      <c r="AA9" s="55" t="s">
        <v>121</v>
      </c>
      <c r="AB9" s="39" t="s">
        <v>122</v>
      </c>
      <c r="AC9" s="39" t="s">
        <v>123</v>
      </c>
      <c r="AD9" s="55" t="s">
        <v>124</v>
      </c>
      <c r="AE9" s="55" t="s">
        <v>125</v>
      </c>
      <c r="AF9" s="55" t="s">
        <v>126</v>
      </c>
      <c r="AG9" s="55" t="s">
        <v>127</v>
      </c>
      <c r="AH9" s="55" t="s">
        <v>128</v>
      </c>
      <c r="AI9" s="55" t="s">
        <v>129</v>
      </c>
      <c r="AJ9" s="135"/>
      <c r="AK9" s="135"/>
      <c r="AL9" s="135"/>
      <c r="AM9" s="135"/>
      <c r="AN9" s="135"/>
      <c r="AO9" s="135"/>
      <c r="AP9" s="140"/>
      <c r="AQ9" s="66"/>
      <c r="AR9" s="51"/>
      <c r="AS9" s="50"/>
    </row>
    <row r="10" spans="1:47" ht="14.75" x14ac:dyDescent="0.75">
      <c r="A10" s="96" t="s">
        <v>120</v>
      </c>
      <c r="B10" s="104">
        <v>6060468</v>
      </c>
      <c r="C10" s="104">
        <v>6152655</v>
      </c>
      <c r="D10" s="104">
        <v>6194812</v>
      </c>
      <c r="E10" s="104">
        <v>6182403</v>
      </c>
      <c r="F10" s="104">
        <v>6301823</v>
      </c>
      <c r="G10" s="104">
        <v>6241749</v>
      </c>
      <c r="H10" s="104">
        <v>6251614</v>
      </c>
      <c r="I10" s="104">
        <v>6321732</v>
      </c>
      <c r="J10" s="104">
        <v>6418361</v>
      </c>
      <c r="K10" s="104">
        <v>6482408</v>
      </c>
      <c r="L10" s="104">
        <v>6503328</v>
      </c>
      <c r="M10" s="104">
        <v>6542066</v>
      </c>
      <c r="N10" s="104">
        <v>6625722</v>
      </c>
      <c r="O10" s="104">
        <v>6734564</v>
      </c>
      <c r="P10" s="104">
        <v>6816128</v>
      </c>
      <c r="Q10" s="104">
        <v>6865624</v>
      </c>
      <c r="R10" s="104">
        <v>6891861</v>
      </c>
      <c r="S10" s="104">
        <v>6942656</v>
      </c>
      <c r="T10" s="104">
        <v>6941205</v>
      </c>
      <c r="U10" s="104">
        <v>6945966</v>
      </c>
      <c r="V10" s="104">
        <v>6920859</v>
      </c>
      <c r="W10" s="104">
        <v>6454218</v>
      </c>
      <c r="X10" s="104">
        <v>6828633</v>
      </c>
      <c r="Y10" s="104">
        <v>6889031</v>
      </c>
      <c r="Z10" s="104">
        <v>6857464</v>
      </c>
      <c r="AA10" s="104">
        <v>7033298</v>
      </c>
      <c r="AB10" s="104">
        <v>7116843</v>
      </c>
      <c r="AC10" s="104">
        <v>7167319</v>
      </c>
      <c r="AD10" s="104">
        <v>7267735</v>
      </c>
      <c r="AE10" s="104">
        <v>7272525</v>
      </c>
      <c r="AF10" s="104">
        <v>7174651</v>
      </c>
      <c r="AG10" s="104">
        <v>7253656</v>
      </c>
      <c r="AH10" s="104">
        <v>7290053</v>
      </c>
      <c r="AI10" s="104">
        <v>7264798</v>
      </c>
      <c r="AJ10" s="129"/>
      <c r="AK10" s="129"/>
      <c r="AL10" s="128"/>
      <c r="AM10" s="150"/>
      <c r="AN10" s="150"/>
      <c r="AO10" s="129"/>
      <c r="AP10" s="140"/>
      <c r="AQ10" s="66"/>
      <c r="AR10" s="51"/>
      <c r="AS10" s="50"/>
    </row>
    <row r="11" spans="1:47" ht="14.75" x14ac:dyDescent="0.75">
      <c r="A11" s="96" t="s">
        <v>33</v>
      </c>
      <c r="B11" s="104">
        <v>6041992</v>
      </c>
      <c r="C11" s="104">
        <v>6150188</v>
      </c>
      <c r="D11" s="104">
        <v>6198393</v>
      </c>
      <c r="E11" s="104">
        <v>6189206</v>
      </c>
      <c r="F11" s="104">
        <v>6273338</v>
      </c>
      <c r="G11" s="104">
        <v>6266869</v>
      </c>
      <c r="H11" s="104">
        <v>6321991</v>
      </c>
      <c r="I11" s="104">
        <v>6468505</v>
      </c>
      <c r="J11" s="104">
        <v>6552467</v>
      </c>
      <c r="K11" s="104">
        <v>6678046</v>
      </c>
      <c r="L11" s="104">
        <v>6792226</v>
      </c>
      <c r="M11" s="104">
        <v>6887646</v>
      </c>
      <c r="N11" s="104">
        <v>7036385</v>
      </c>
      <c r="O11" s="104">
        <v>7213222</v>
      </c>
      <c r="P11" s="104">
        <v>7375530</v>
      </c>
      <c r="Q11" s="104">
        <v>7510356</v>
      </c>
      <c r="R11" s="104">
        <v>7600832</v>
      </c>
      <c r="S11" s="104">
        <v>7655712</v>
      </c>
      <c r="T11" s="104">
        <v>7669817</v>
      </c>
      <c r="U11" s="104">
        <v>7744043</v>
      </c>
      <c r="V11" s="104">
        <v>7832138</v>
      </c>
      <c r="W11" s="104">
        <v>7155114</v>
      </c>
      <c r="X11" s="104">
        <v>7523822</v>
      </c>
      <c r="Y11" s="104">
        <v>7736222</v>
      </c>
      <c r="Z11" s="104">
        <v>7942589</v>
      </c>
      <c r="AA11" s="104">
        <v>8210824</v>
      </c>
      <c r="AB11" s="104">
        <v>8489970</v>
      </c>
      <c r="AC11" s="104">
        <v>8839077</v>
      </c>
      <c r="AD11" s="104">
        <v>9348225</v>
      </c>
      <c r="AE11" s="104">
        <v>9592228</v>
      </c>
      <c r="AF11" s="104">
        <v>9862446</v>
      </c>
      <c r="AG11" s="104">
        <v>10086185</v>
      </c>
      <c r="AH11" s="104">
        <v>10203541</v>
      </c>
      <c r="AI11" s="104">
        <v>10225215</v>
      </c>
      <c r="AJ11" s="145"/>
      <c r="AK11" s="127"/>
      <c r="AL11" s="128"/>
      <c r="AM11" s="150"/>
      <c r="AN11" s="150"/>
      <c r="AO11" s="127"/>
      <c r="AP11" s="104"/>
      <c r="AQ11" s="104"/>
      <c r="AR11" s="63"/>
      <c r="AS11" s="50"/>
    </row>
    <row r="12" spans="1:47" ht="18.75" customHeight="1" x14ac:dyDescent="0.75">
      <c r="A12" s="142" t="s">
        <v>112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139"/>
      <c r="M12" s="139"/>
      <c r="N12" s="50"/>
      <c r="O12" s="50"/>
      <c r="P12" s="59"/>
      <c r="Q12" s="59"/>
      <c r="R12" s="59"/>
      <c r="S12" s="59"/>
      <c r="T12" s="59"/>
      <c r="U12" s="59"/>
      <c r="V12" s="94"/>
      <c r="W12" s="59"/>
      <c r="X12" s="59"/>
      <c r="Y12" s="59"/>
      <c r="Z12" s="59"/>
      <c r="AA12" s="126"/>
      <c r="AB12" s="59"/>
      <c r="AC12" s="59"/>
      <c r="AD12" s="124"/>
      <c r="AE12" s="125"/>
      <c r="AF12" s="99"/>
      <c r="AG12" s="59"/>
      <c r="AH12" s="128"/>
      <c r="AI12" s="59"/>
      <c r="AJ12" s="59"/>
      <c r="AK12" s="59"/>
      <c r="AL12" s="59"/>
      <c r="AM12" s="150"/>
      <c r="AN12" s="150"/>
      <c r="AO12" s="59"/>
      <c r="AP12" s="50"/>
      <c r="AQ12" s="56"/>
      <c r="AR12" s="63"/>
      <c r="AS12" s="50"/>
    </row>
    <row r="13" spans="1:47" ht="14.75" x14ac:dyDescent="0.75">
      <c r="A13" s="54" t="s">
        <v>34</v>
      </c>
      <c r="B13" s="51"/>
      <c r="C13" s="51"/>
      <c r="D13" s="51"/>
      <c r="E13" s="51"/>
      <c r="F13" s="50"/>
      <c r="G13" s="55">
        <v>2015</v>
      </c>
      <c r="H13" s="55">
        <v>2016</v>
      </c>
      <c r="I13" s="55">
        <v>2017</v>
      </c>
      <c r="J13" s="55">
        <v>2018</v>
      </c>
      <c r="K13" s="55">
        <v>2019</v>
      </c>
      <c r="L13" s="55">
        <v>2020</v>
      </c>
      <c r="M13" s="55">
        <v>2021</v>
      </c>
      <c r="N13" s="55">
        <v>2022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128"/>
      <c r="AI13" s="50"/>
      <c r="AJ13" s="50"/>
      <c r="AK13" s="50"/>
      <c r="AL13" s="50"/>
      <c r="AM13" s="150"/>
      <c r="AN13" s="150"/>
      <c r="AO13" s="50"/>
      <c r="AP13" s="106"/>
      <c r="AQ13" s="50"/>
      <c r="AR13" s="50"/>
      <c r="AS13" s="50"/>
    </row>
    <row r="14" spans="1:47" ht="14.75" x14ac:dyDescent="0.75">
      <c r="A14" s="96" t="s">
        <v>120</v>
      </c>
      <c r="F14" s="45"/>
      <c r="G14" s="147">
        <v>24572126</v>
      </c>
      <c r="H14" s="147">
        <v>25154145</v>
      </c>
      <c r="I14" s="147">
        <v>25987370</v>
      </c>
      <c r="J14" s="147">
        <v>27024748</v>
      </c>
      <c r="K14" s="147">
        <v>27719204</v>
      </c>
      <c r="L14" s="147">
        <v>27082196</v>
      </c>
      <c r="M14" s="147">
        <v>28240399</v>
      </c>
      <c r="N14" s="147">
        <v>29020705</v>
      </c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1"/>
      <c r="AR14" s="60"/>
      <c r="AS14" s="60"/>
      <c r="AT14" s="7"/>
      <c r="AU14" s="7"/>
    </row>
    <row r="15" spans="1:47" ht="14.75" x14ac:dyDescent="0.75">
      <c r="A15" s="96" t="s">
        <v>33</v>
      </c>
      <c r="F15" s="45"/>
      <c r="G15" s="147">
        <v>24572126</v>
      </c>
      <c r="H15" s="147">
        <v>25371324</v>
      </c>
      <c r="I15" s="147">
        <v>26984433</v>
      </c>
      <c r="J15" s="147">
        <v>29153556</v>
      </c>
      <c r="K15" s="147">
        <v>30678645</v>
      </c>
      <c r="L15" s="147">
        <v>30265089</v>
      </c>
      <c r="M15" s="147">
        <v>33616535</v>
      </c>
      <c r="N15" s="147">
        <v>39062518</v>
      </c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</row>
    <row r="16" spans="1:47" ht="14.75" x14ac:dyDescent="0.75">
      <c r="A16" s="142" t="s">
        <v>111</v>
      </c>
      <c r="B16" s="50"/>
      <c r="C16" s="50"/>
      <c r="D16" s="50"/>
      <c r="E16" s="50"/>
      <c r="F16" s="50"/>
      <c r="G16" s="50"/>
      <c r="H16" s="45"/>
      <c r="I16" s="45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</row>
    <row r="17" spans="1:45" x14ac:dyDescent="0.6">
      <c r="A17" s="54" t="s">
        <v>35</v>
      </c>
      <c r="B17" s="55" t="s">
        <v>14</v>
      </c>
      <c r="C17" s="55" t="s">
        <v>15</v>
      </c>
      <c r="D17" s="55" t="s">
        <v>16</v>
      </c>
      <c r="E17" s="55" t="s">
        <v>17</v>
      </c>
      <c r="F17" s="55" t="s">
        <v>18</v>
      </c>
      <c r="G17" s="55" t="s">
        <v>19</v>
      </c>
      <c r="H17" s="55" t="s">
        <v>20</v>
      </c>
      <c r="I17" s="55" t="s">
        <v>21</v>
      </c>
      <c r="J17" s="55" t="s">
        <v>22</v>
      </c>
      <c r="K17" s="55" t="s">
        <v>23</v>
      </c>
      <c r="L17" s="55" t="s">
        <v>24</v>
      </c>
      <c r="M17" s="55" t="s">
        <v>25</v>
      </c>
      <c r="N17" s="55" t="s">
        <v>26</v>
      </c>
      <c r="O17" s="55" t="s">
        <v>27</v>
      </c>
      <c r="P17" s="55" t="s">
        <v>28</v>
      </c>
      <c r="Q17" s="55" t="s">
        <v>29</v>
      </c>
      <c r="R17" s="39" t="s">
        <v>30</v>
      </c>
      <c r="S17" s="39" t="s">
        <v>31</v>
      </c>
      <c r="T17" s="39" t="s">
        <v>32</v>
      </c>
      <c r="U17" s="39" t="s">
        <v>98</v>
      </c>
      <c r="V17" s="39" t="s">
        <v>104</v>
      </c>
      <c r="W17" s="39" t="s">
        <v>106</v>
      </c>
      <c r="X17" s="39" t="s">
        <v>107</v>
      </c>
      <c r="Y17" s="39" t="s">
        <v>108</v>
      </c>
      <c r="Z17" s="39" t="s">
        <v>118</v>
      </c>
      <c r="AA17" s="39" t="s">
        <v>121</v>
      </c>
      <c r="AB17" s="39" t="s">
        <v>122</v>
      </c>
      <c r="AC17" s="39" t="s">
        <v>123</v>
      </c>
      <c r="AD17" s="55" t="s">
        <v>124</v>
      </c>
      <c r="AE17" s="55" t="s">
        <v>125</v>
      </c>
      <c r="AF17" s="55" t="s">
        <v>126</v>
      </c>
      <c r="AG17" s="55" t="s">
        <v>127</v>
      </c>
      <c r="AH17" s="55" t="s">
        <v>128</v>
      </c>
      <c r="AI17" s="55" t="s">
        <v>129</v>
      </c>
      <c r="AR17" s="50"/>
      <c r="AS17" s="50"/>
    </row>
    <row r="18" spans="1:45" ht="12.95" customHeight="1" x14ac:dyDescent="0.75">
      <c r="A18" s="97" t="s">
        <v>36</v>
      </c>
      <c r="B18" s="128">
        <v>20567.5</v>
      </c>
      <c r="C18" s="128">
        <v>20878.5</v>
      </c>
      <c r="D18" s="128">
        <v>20595.8</v>
      </c>
      <c r="E18" s="128">
        <v>20577.7</v>
      </c>
      <c r="F18" s="128">
        <v>20476</v>
      </c>
      <c r="G18" s="128">
        <v>20732.7</v>
      </c>
      <c r="H18" s="128">
        <v>20641.900000000001</v>
      </c>
      <c r="I18" s="128">
        <v>20885.099999999999</v>
      </c>
      <c r="J18" s="128">
        <v>21128.1</v>
      </c>
      <c r="K18" s="128">
        <v>21374.400000000001</v>
      </c>
      <c r="L18" s="128">
        <v>21237.599999999999</v>
      </c>
      <c r="M18" s="128">
        <v>21420</v>
      </c>
      <c r="N18" s="128">
        <v>21548.9</v>
      </c>
      <c r="O18" s="128">
        <v>21877.200000000001</v>
      </c>
      <c r="P18" s="128">
        <v>21850.9</v>
      </c>
      <c r="Q18" s="128">
        <v>22041.4</v>
      </c>
      <c r="R18" s="128">
        <v>22174.2</v>
      </c>
      <c r="S18" s="128">
        <v>22593.7</v>
      </c>
      <c r="T18" s="128">
        <v>22476.7</v>
      </c>
      <c r="U18" s="128">
        <v>22528.799999999999</v>
      </c>
      <c r="V18" s="128">
        <v>22604.7</v>
      </c>
      <c r="W18" s="128">
        <v>22498</v>
      </c>
      <c r="X18" s="128">
        <v>22476.799999999999</v>
      </c>
      <c r="Y18" s="128">
        <v>22390.400000000001</v>
      </c>
      <c r="Z18" s="128">
        <v>22576.799999999999</v>
      </c>
      <c r="AA18" s="128">
        <v>23021.8</v>
      </c>
      <c r="AB18" s="128">
        <v>23329.4</v>
      </c>
      <c r="AC18" s="128">
        <v>23989.200000000001</v>
      </c>
      <c r="AD18" s="128">
        <v>24660.1</v>
      </c>
      <c r="AE18" s="128">
        <v>26798.5</v>
      </c>
      <c r="AF18" s="58">
        <v>28402.7</v>
      </c>
      <c r="AG18" s="128">
        <v>29140.3</v>
      </c>
      <c r="AH18" s="128">
        <v>29503.5</v>
      </c>
      <c r="AI18" s="58">
        <v>29915.8</v>
      </c>
      <c r="AR18" s="50"/>
      <c r="AS18" s="50"/>
    </row>
    <row r="19" spans="1:45" ht="13.5" x14ac:dyDescent="0.7">
      <c r="A19" s="143" t="s">
        <v>113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45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8"/>
      <c r="AQ19" s="50"/>
      <c r="AR19" s="50"/>
      <c r="AS19" s="50"/>
    </row>
    <row r="20" spans="1:45" x14ac:dyDescent="0.6">
      <c r="A20" s="54" t="s">
        <v>37</v>
      </c>
      <c r="B20" s="51"/>
      <c r="C20" s="51"/>
      <c r="D20" s="51"/>
      <c r="E20" s="51"/>
      <c r="F20" s="50"/>
      <c r="G20" s="55">
        <v>2015</v>
      </c>
      <c r="H20" s="55">
        <v>2016</v>
      </c>
      <c r="I20" s="55">
        <v>2017</v>
      </c>
      <c r="J20" s="55">
        <v>2018</v>
      </c>
      <c r="K20" s="55">
        <v>2019</v>
      </c>
      <c r="L20" s="55">
        <v>2020</v>
      </c>
      <c r="M20" s="55">
        <v>2021</v>
      </c>
      <c r="N20" s="55">
        <v>2022</v>
      </c>
      <c r="O20" s="55" t="s">
        <v>130</v>
      </c>
      <c r="P20" s="148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</row>
    <row r="21" spans="1:45" ht="24.65" customHeight="1" x14ac:dyDescent="0.6">
      <c r="A21" s="96" t="s">
        <v>38</v>
      </c>
      <c r="F21" s="57"/>
      <c r="G21" s="79">
        <v>2E-3</v>
      </c>
      <c r="H21" s="79">
        <f>SUM(F18:I18)/SUM(B18:E18)-1</f>
        <v>1.4064476304020967E-3</v>
      </c>
      <c r="I21" s="79">
        <f>SUM(J18:M18)/SUM(F18:I18)-1</f>
        <v>2.930294902925823E-2</v>
      </c>
      <c r="J21" s="79">
        <f>SUM(N18:Q18)/SUM(J18:M18)-1</f>
        <v>2.5344028482822356E-2</v>
      </c>
      <c r="K21" s="79">
        <f>SUM(R18:U18)/SUM(N18:Q18)-1</f>
        <v>2.811549455784812E-2</v>
      </c>
      <c r="L21" s="79">
        <f>SUM(V18:Y18)/SUM(R18:U18)-1</f>
        <v>2.1888443570143856E-3</v>
      </c>
      <c r="M21" s="79">
        <f>SUM(Z18:AC18)/SUM(V18:Y18)-1</f>
        <v>3.2758733754288949E-2</v>
      </c>
      <c r="N21" s="79">
        <f>SUM(AD18:AG18)/SUM(Z18:AC18)-1</f>
        <v>0.17310465661901153</v>
      </c>
      <c r="O21" s="79">
        <v>0.1</v>
      </c>
      <c r="P21" s="45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</row>
    <row r="22" spans="1:45" ht="24.65" customHeight="1" x14ac:dyDescent="0.75">
      <c r="A22" s="98"/>
      <c r="F22" s="57"/>
      <c r="G22" s="79" t="s">
        <v>132</v>
      </c>
      <c r="M22" s="45"/>
      <c r="N22" s="45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</row>
    <row r="23" spans="1:45" ht="14.75" x14ac:dyDescent="0.75">
      <c r="A23" s="121" t="s">
        <v>131</v>
      </c>
      <c r="B23" s="50"/>
      <c r="C23" s="50"/>
      <c r="D23" s="50"/>
      <c r="E23" s="50"/>
      <c r="F23" s="50"/>
      <c r="G23" s="50"/>
      <c r="H23" s="78"/>
      <c r="I23" s="45"/>
      <c r="J23" s="45"/>
      <c r="K23" s="45"/>
      <c r="L23" s="45"/>
      <c r="M23" s="45"/>
      <c r="N23" s="45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</row>
    <row r="24" spans="1:45" x14ac:dyDescent="0.6">
      <c r="A24" s="54" t="s">
        <v>39</v>
      </c>
      <c r="B24" s="55" t="s">
        <v>14</v>
      </c>
      <c r="C24" s="55" t="s">
        <v>15</v>
      </c>
      <c r="D24" s="55" t="s">
        <v>16</v>
      </c>
      <c r="E24" s="55" t="s">
        <v>17</v>
      </c>
      <c r="F24" s="55" t="s">
        <v>18</v>
      </c>
      <c r="G24" s="55" t="s">
        <v>19</v>
      </c>
      <c r="H24" s="55" t="s">
        <v>20</v>
      </c>
      <c r="I24" s="55" t="s">
        <v>21</v>
      </c>
      <c r="J24" s="55" t="s">
        <v>22</v>
      </c>
      <c r="K24" s="55" t="s">
        <v>23</v>
      </c>
      <c r="L24" s="55" t="s">
        <v>24</v>
      </c>
      <c r="M24" s="55" t="s">
        <v>25</v>
      </c>
      <c r="N24" s="55" t="s">
        <v>26</v>
      </c>
      <c r="O24" s="55" t="s">
        <v>27</v>
      </c>
      <c r="P24" s="55" t="s">
        <v>28</v>
      </c>
      <c r="Q24" s="55" t="s">
        <v>29</v>
      </c>
      <c r="R24" s="39" t="s">
        <v>30</v>
      </c>
      <c r="S24" s="39" t="s">
        <v>31</v>
      </c>
      <c r="T24" s="39" t="s">
        <v>32</v>
      </c>
      <c r="U24" s="39" t="s">
        <v>98</v>
      </c>
      <c r="V24" s="39" t="s">
        <v>104</v>
      </c>
      <c r="W24" s="39" t="s">
        <v>106</v>
      </c>
      <c r="X24" s="39" t="s">
        <v>107</v>
      </c>
      <c r="Y24" s="39" t="s">
        <v>108</v>
      </c>
      <c r="Z24" s="39" t="s">
        <v>118</v>
      </c>
      <c r="AA24" s="39" t="s">
        <v>121</v>
      </c>
      <c r="AB24" s="39" t="s">
        <v>122</v>
      </c>
      <c r="AC24" s="39" t="s">
        <v>123</v>
      </c>
      <c r="AD24" s="55" t="s">
        <v>124</v>
      </c>
      <c r="AE24" s="39" t="s">
        <v>125</v>
      </c>
      <c r="AF24" s="55" t="s">
        <v>126</v>
      </c>
      <c r="AG24" s="55" t="s">
        <v>127</v>
      </c>
      <c r="AH24" s="55" t="s">
        <v>128</v>
      </c>
      <c r="AI24" s="55" t="s">
        <v>129</v>
      </c>
      <c r="AR24" s="50"/>
      <c r="AS24" s="50"/>
    </row>
    <row r="25" spans="1:45" ht="26.75" x14ac:dyDescent="0.75">
      <c r="A25" s="96" t="s">
        <v>40</v>
      </c>
      <c r="B25" s="129">
        <v>1.002</v>
      </c>
      <c r="C25" s="129">
        <v>1.006</v>
      </c>
      <c r="D25" s="129">
        <v>1.004</v>
      </c>
      <c r="E25" s="129">
        <v>0.99299999999999999</v>
      </c>
      <c r="F25" s="129">
        <v>1.0009999999999999</v>
      </c>
      <c r="G25" s="129">
        <v>1.002</v>
      </c>
      <c r="H25" s="129">
        <v>1.008</v>
      </c>
      <c r="I25" s="129">
        <v>1.022</v>
      </c>
      <c r="J25" s="129">
        <v>1.0209999999999999</v>
      </c>
      <c r="K25" s="129">
        <v>1.032</v>
      </c>
      <c r="L25" s="129">
        <v>1.0349999999999999</v>
      </c>
      <c r="M25" s="129">
        <v>1.028</v>
      </c>
      <c r="N25" s="129">
        <v>1.0369999999999999</v>
      </c>
      <c r="O25" s="129">
        <v>1.038</v>
      </c>
      <c r="P25" s="129">
        <v>1.0409999999999999</v>
      </c>
      <c r="Q25" s="129">
        <v>1.04</v>
      </c>
      <c r="R25" s="129">
        <v>1.04</v>
      </c>
      <c r="S25" s="129">
        <v>1.0289999999999999</v>
      </c>
      <c r="T25" s="129">
        <v>1.022</v>
      </c>
      <c r="U25" s="129">
        <v>1.0149999999999999</v>
      </c>
      <c r="V25" s="129">
        <v>1.0249999999999999</v>
      </c>
      <c r="W25" s="129">
        <v>1.004</v>
      </c>
      <c r="X25" s="129">
        <v>1.0029999999999999</v>
      </c>
      <c r="Y25" s="129">
        <v>1.0089999999999999</v>
      </c>
      <c r="Z25" s="129">
        <v>1.0209999999999999</v>
      </c>
      <c r="AA25" s="129">
        <v>1.0509999999999999</v>
      </c>
      <c r="AB25" s="129">
        <v>1.08</v>
      </c>
      <c r="AC25" s="58">
        <v>1.1020000000000001</v>
      </c>
      <c r="AD25" s="58">
        <v>1.1080000000000001</v>
      </c>
      <c r="AE25" s="58">
        <v>1.131</v>
      </c>
      <c r="AF25" s="58">
        <v>1.151</v>
      </c>
      <c r="AG25" s="129">
        <v>1.131</v>
      </c>
      <c r="AH25" s="58">
        <v>1.089</v>
      </c>
      <c r="AI25" s="58">
        <v>1.0640000000000001</v>
      </c>
      <c r="AR25" s="50"/>
      <c r="AS25" s="50"/>
    </row>
    <row r="26" spans="1:45" ht="14.75" x14ac:dyDescent="0.75">
      <c r="A26" s="144" t="s">
        <v>114</v>
      </c>
      <c r="B26" s="136"/>
      <c r="C26" s="136"/>
      <c r="D26" s="136"/>
      <c r="E26" s="136"/>
      <c r="F26" s="136"/>
      <c r="G26" s="137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58"/>
      <c r="AR26" s="50"/>
      <c r="AS26" s="50"/>
    </row>
    <row r="27" spans="1:45" x14ac:dyDescent="0.6">
      <c r="A27" s="54" t="s">
        <v>41</v>
      </c>
      <c r="B27" s="51"/>
      <c r="C27" s="51"/>
      <c r="D27" s="51"/>
      <c r="E27" s="51"/>
      <c r="F27" s="50"/>
      <c r="G27" s="55">
        <v>2015</v>
      </c>
      <c r="H27" s="55">
        <v>2016</v>
      </c>
      <c r="I27" s="55">
        <v>2017</v>
      </c>
      <c r="J27" s="55">
        <v>2018</v>
      </c>
      <c r="K27" s="55">
        <v>2019</v>
      </c>
      <c r="L27" s="55">
        <v>2020</v>
      </c>
      <c r="M27" s="55">
        <v>2021</v>
      </c>
      <c r="N27" s="55">
        <v>2022</v>
      </c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</row>
    <row r="28" spans="1:45" ht="14.75" x14ac:dyDescent="0.75">
      <c r="A28" s="96" t="s">
        <v>42</v>
      </c>
      <c r="F28" s="45"/>
      <c r="G28" s="149">
        <v>1.0009999999999999</v>
      </c>
      <c r="H28" s="149">
        <v>1.0089999999999999</v>
      </c>
      <c r="I28" s="149">
        <v>1.0289999999999999</v>
      </c>
      <c r="J28" s="149">
        <v>1.0389999999999999</v>
      </c>
      <c r="K28" s="149">
        <v>1.026</v>
      </c>
      <c r="L28" s="149">
        <v>1.01</v>
      </c>
      <c r="M28" s="149">
        <v>1.0649999999999999</v>
      </c>
      <c r="N28" s="149">
        <v>1.131</v>
      </c>
      <c r="O28" s="141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</row>
    <row r="29" spans="1:45" ht="14.75" x14ac:dyDescent="0.75">
      <c r="A29" s="144" t="s">
        <v>115</v>
      </c>
      <c r="B29" s="50"/>
      <c r="C29" s="50"/>
      <c r="D29" s="50"/>
      <c r="E29" s="50"/>
      <c r="F29" s="50"/>
      <c r="G29" s="138"/>
      <c r="H29" s="50"/>
      <c r="I29" s="50"/>
      <c r="J29" s="50"/>
      <c r="K29" s="50"/>
      <c r="L29" s="45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</row>
    <row r="30" spans="1:45" hidden="1" x14ac:dyDescent="0.6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3"/>
      <c r="AQ30" s="3"/>
      <c r="AR30" s="3"/>
      <c r="AS30" s="3"/>
    </row>
    <row r="31" spans="1:45" hidden="1" x14ac:dyDescent="0.6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3"/>
      <c r="AQ31" s="3"/>
      <c r="AR31" s="3"/>
      <c r="AS31" s="3"/>
    </row>
  </sheetData>
  <mergeCells count="18">
    <mergeCell ref="A1:A2"/>
    <mergeCell ref="G1:J1"/>
    <mergeCell ref="B1:E1"/>
    <mergeCell ref="F1:F2"/>
    <mergeCell ref="K1:K2"/>
    <mergeCell ref="AK1:AN1"/>
    <mergeCell ref="AO1:AO2"/>
    <mergeCell ref="AP1:AS1"/>
    <mergeCell ref="L1:O1"/>
    <mergeCell ref="P1:P2"/>
    <mergeCell ref="U1:U2"/>
    <mergeCell ref="Z1:Z2"/>
    <mergeCell ref="Q1:S1"/>
    <mergeCell ref="V1:X1"/>
    <mergeCell ref="AA1:AD1"/>
    <mergeCell ref="AE1:AE2"/>
    <mergeCell ref="AF1:AI1"/>
    <mergeCell ref="AJ1:AJ2"/>
  </mergeCells>
  <phoneticPr fontId="27" type="noConversion"/>
  <hyperlinks>
    <hyperlink ref="A19" r:id="rId1" display="https://data.stat.gov.lv/pxweb/lv/OSP_PUB/START__VEK__PC__PCI/PCI030c?s=pci030c&amp;" xr:uid="{EB4B5468-D75B-4F89-8A69-CACDABAA83C4}"/>
    <hyperlink ref="A26" r:id="rId2" display="https://data.stat.gov.lv/pxweb/lv/OSP_PUB/START__VEK__IS__ISI/ISI040c?s=isi040c&amp;" xr:uid="{DC5F5F0A-D930-4D8F-BCED-20FA79C2169F}"/>
    <hyperlink ref="A29" r:id="rId3" display="https://data.stat.gov.lv/pxweb/lv/OSP_PUB/START__VEK__IK__IKP/IKP100?s=ikp100&amp;" xr:uid="{B73D42DA-AB67-4C97-98D4-7620F1F6E674}"/>
    <hyperlink ref="A12" r:id="rId4" display="https://data.stat.gov.lv/pxweb/lv/OSP_PUB/START__VEK__IS__ISP/ISP010c" xr:uid="{77C2ADDC-4865-4A9F-A53E-9EF53B99F5B2}"/>
    <hyperlink ref="A16" r:id="rId5" display="https://data.stat.gov.lv/pxweb/lv/OSP_PUB/START__VEK__IK__IKP/IKP020?s=ikp020&amp;" xr:uid="{AA0556B4-7329-4EA3-AE9E-0CD343643D4C}"/>
    <hyperlink ref="A23" r:id="rId6" display="https://www.fdp.gov.lv/lv/publikacijas-un-parskati/zinojumi/2023/19-06" xr:uid="{1E03105B-275B-429A-991A-AA752E2809AD}"/>
  </hyperlinks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32"/>
  <sheetViews>
    <sheetView showGridLines="0" topLeftCell="D1" zoomScale="40" zoomScaleNormal="40" workbookViewId="0">
      <selection sqref="A1:A2"/>
    </sheetView>
  </sheetViews>
  <sheetFormatPr defaultColWidth="0" defaultRowHeight="13" zeroHeight="1" x14ac:dyDescent="0.6"/>
  <cols>
    <col min="1" max="1" width="34.1328125" style="3" customWidth="1"/>
    <col min="2" max="5" width="9.86328125" style="58" customWidth="1"/>
    <col min="6" max="6" width="10" style="58" customWidth="1"/>
    <col min="7" max="7" width="10.7265625" style="58" customWidth="1"/>
    <col min="8" max="8" width="11.1328125" style="58" customWidth="1"/>
    <col min="9" max="11" width="11" style="58" customWidth="1"/>
    <col min="12" max="12" width="11.26953125" style="58" customWidth="1"/>
    <col min="13" max="13" width="10.7265625" style="58" customWidth="1"/>
    <col min="14" max="14" width="11.54296875" style="58" customWidth="1"/>
    <col min="15" max="16" width="10.1328125" style="58" customWidth="1"/>
    <col min="17" max="17" width="9.86328125" style="58" customWidth="1"/>
    <col min="18" max="19" width="10.1328125" style="58" customWidth="1"/>
    <col min="20" max="21" width="9.86328125" style="58" customWidth="1"/>
    <col min="22" max="22" width="10.1328125" style="133" customWidth="1"/>
    <col min="23" max="23" width="10" style="133" customWidth="1"/>
    <col min="24" max="24" width="9.7265625" style="133" customWidth="1"/>
    <col min="25" max="25" width="10.86328125" style="133" customWidth="1"/>
    <col min="26" max="26" width="9.40625" style="133" customWidth="1"/>
    <col min="27" max="27" width="10.26953125" style="133" customWidth="1"/>
    <col min="28" max="28" width="10.40625" style="133" customWidth="1"/>
    <col min="29" max="29" width="10" style="133" customWidth="1"/>
    <col min="30" max="30" width="11.1328125" style="133" customWidth="1"/>
    <col min="31" max="32" width="9" style="133" customWidth="1"/>
    <col min="33" max="33" width="11.54296875" style="4" customWidth="1"/>
    <col min="34" max="34" width="11" style="4" customWidth="1"/>
    <col min="35" max="35" width="12" style="4" customWidth="1"/>
    <col min="36" max="41" width="9" style="4" customWidth="1"/>
    <col min="42" max="42" width="9.1328125" style="5" customWidth="1"/>
    <col min="43" max="43" width="10.54296875" style="5" customWidth="1"/>
    <col min="44" max="45" width="9.1328125" style="5" customWidth="1"/>
    <col min="46" max="16384" width="9.1328125" style="2" hidden="1"/>
  </cols>
  <sheetData>
    <row r="1" spans="1:45" ht="14.45" customHeight="1" x14ac:dyDescent="0.6">
      <c r="A1" s="162" t="s">
        <v>43</v>
      </c>
      <c r="B1" s="164" t="s">
        <v>44</v>
      </c>
      <c r="C1" s="165"/>
      <c r="D1" s="165"/>
      <c r="E1" s="165"/>
      <c r="F1" s="161">
        <v>2016</v>
      </c>
      <c r="G1" s="164" t="s">
        <v>45</v>
      </c>
      <c r="H1" s="165"/>
      <c r="I1" s="165"/>
      <c r="J1" s="166"/>
      <c r="K1" s="161">
        <v>2017</v>
      </c>
      <c r="L1" s="158" t="s">
        <v>46</v>
      </c>
      <c r="M1" s="159"/>
      <c r="N1" s="159"/>
      <c r="O1" s="160"/>
      <c r="P1" s="161">
        <v>2018</v>
      </c>
      <c r="Q1" s="158" t="s">
        <v>99</v>
      </c>
      <c r="R1" s="159"/>
      <c r="S1" s="159"/>
      <c r="T1" s="160"/>
      <c r="U1" s="161">
        <v>2019</v>
      </c>
      <c r="V1" s="158" t="s">
        <v>105</v>
      </c>
      <c r="W1" s="159"/>
      <c r="X1" s="159"/>
      <c r="Y1" s="160"/>
      <c r="Z1" s="161">
        <v>2020</v>
      </c>
      <c r="AA1" s="158" t="s">
        <v>119</v>
      </c>
      <c r="AB1" s="159"/>
      <c r="AC1" s="159"/>
      <c r="AD1" s="160"/>
      <c r="AE1" s="154">
        <v>2021</v>
      </c>
      <c r="AF1" s="151">
        <v>2022</v>
      </c>
      <c r="AG1" s="152"/>
      <c r="AH1" s="152"/>
      <c r="AI1" s="153"/>
      <c r="AJ1" s="154"/>
      <c r="AK1" s="167">
        <v>2023</v>
      </c>
      <c r="AL1" s="168"/>
      <c r="AM1" s="168"/>
      <c r="AN1" s="169"/>
      <c r="AO1" s="154">
        <v>2023</v>
      </c>
      <c r="AP1" s="156" t="s">
        <v>135</v>
      </c>
      <c r="AQ1" s="157"/>
      <c r="AR1" s="157"/>
      <c r="AS1" s="157"/>
    </row>
    <row r="2" spans="1:45" ht="14.45" customHeight="1" x14ac:dyDescent="0.6">
      <c r="A2" s="163"/>
      <c r="B2" s="1" t="s">
        <v>4</v>
      </c>
      <c r="C2" s="1" t="s">
        <v>5</v>
      </c>
      <c r="D2" s="1" t="s">
        <v>6</v>
      </c>
      <c r="E2" s="1" t="s">
        <v>7</v>
      </c>
      <c r="F2" s="155"/>
      <c r="G2" s="1" t="s">
        <v>4</v>
      </c>
      <c r="H2" s="1" t="s">
        <v>5</v>
      </c>
      <c r="I2" s="1" t="s">
        <v>6</v>
      </c>
      <c r="J2" s="1" t="s">
        <v>7</v>
      </c>
      <c r="K2" s="155"/>
      <c r="L2" s="1" t="s">
        <v>4</v>
      </c>
      <c r="M2" s="1" t="s">
        <v>5</v>
      </c>
      <c r="N2" s="1" t="s">
        <v>6</v>
      </c>
      <c r="O2" s="1" t="s">
        <v>7</v>
      </c>
      <c r="P2" s="155"/>
      <c r="Q2" s="1" t="s">
        <v>4</v>
      </c>
      <c r="R2" s="1" t="s">
        <v>5</v>
      </c>
      <c r="S2" s="1" t="s">
        <v>6</v>
      </c>
      <c r="T2" s="1" t="s">
        <v>7</v>
      </c>
      <c r="U2" s="155"/>
      <c r="V2" s="1" t="s">
        <v>4</v>
      </c>
      <c r="W2" s="1" t="s">
        <v>5</v>
      </c>
      <c r="X2" s="1" t="s">
        <v>6</v>
      </c>
      <c r="Y2" s="1" t="s">
        <v>7</v>
      </c>
      <c r="Z2" s="155"/>
      <c r="AA2" s="1" t="s">
        <v>4</v>
      </c>
      <c r="AB2" s="1" t="s">
        <v>5</v>
      </c>
      <c r="AC2" s="1" t="s">
        <v>6</v>
      </c>
      <c r="AD2" s="1" t="s">
        <v>7</v>
      </c>
      <c r="AE2" s="155"/>
      <c r="AF2" s="1" t="s">
        <v>4</v>
      </c>
      <c r="AG2" s="1" t="s">
        <v>5</v>
      </c>
      <c r="AH2" s="1" t="s">
        <v>6</v>
      </c>
      <c r="AI2" s="1" t="s">
        <v>7</v>
      </c>
      <c r="AJ2" s="155"/>
      <c r="AK2" s="1" t="s">
        <v>4</v>
      </c>
      <c r="AL2" s="1" t="s">
        <v>5</v>
      </c>
      <c r="AM2" s="1" t="s">
        <v>6</v>
      </c>
      <c r="AN2" s="1" t="s">
        <v>7</v>
      </c>
      <c r="AO2" s="155"/>
      <c r="AP2" s="38">
        <v>2023</v>
      </c>
      <c r="AQ2" s="38">
        <v>2024</v>
      </c>
      <c r="AR2" s="38">
        <v>2025</v>
      </c>
      <c r="AS2" s="38">
        <v>2026</v>
      </c>
    </row>
    <row r="3" spans="1:45" x14ac:dyDescent="0.6">
      <c r="A3" s="9" t="s">
        <v>47</v>
      </c>
      <c r="B3" s="9">
        <f>F10/B10-1</f>
        <v>3.9824482201704647E-2</v>
      </c>
      <c r="C3" s="9">
        <f t="shared" ref="C3:E4" si="0">G10/C10-1</f>
        <v>1.4480577896859081E-2</v>
      </c>
      <c r="D3" s="9">
        <f t="shared" si="0"/>
        <v>9.1692855247260674E-3</v>
      </c>
      <c r="E3" s="9">
        <f t="shared" si="0"/>
        <v>2.2536382697795565E-2</v>
      </c>
      <c r="F3" s="10">
        <f>H14/G14-1</f>
        <v>2.3686147466442264E-2</v>
      </c>
      <c r="G3" s="9">
        <f>J10/F10-1</f>
        <v>1.849274408373569E-2</v>
      </c>
      <c r="H3" s="9">
        <f t="shared" ref="H3:J4" si="1">K10/G10-1</f>
        <v>3.8556340538525413E-2</v>
      </c>
      <c r="I3" s="9">
        <f t="shared" si="1"/>
        <v>4.0263842265373384E-2</v>
      </c>
      <c r="J3" s="9">
        <f t="shared" si="1"/>
        <v>3.48534230808899E-2</v>
      </c>
      <c r="K3" s="10">
        <f>I14/H14-1</f>
        <v>3.3124759358745814E-2</v>
      </c>
      <c r="L3" s="9">
        <f t="shared" ref="L3:N4" si="2">N10/J10-1</f>
        <v>3.23074691498344E-2</v>
      </c>
      <c r="M3" s="9">
        <f t="shared" si="2"/>
        <v>3.8898508085267069E-2</v>
      </c>
      <c r="N3" s="9">
        <f t="shared" si="2"/>
        <v>4.8098450516412594E-2</v>
      </c>
      <c r="O3" s="9">
        <f>Q10/M10-1</f>
        <v>4.9458076393604111E-2</v>
      </c>
      <c r="P3" s="20">
        <f>J14/I14-1</f>
        <v>3.9918545047074705E-2</v>
      </c>
      <c r="Q3" s="44">
        <f t="shared" ref="Q3:T4" si="3">R10/N10-1</f>
        <v>4.0167547023554517E-2</v>
      </c>
      <c r="R3" s="44">
        <f t="shared" si="3"/>
        <v>3.0899104975466773E-2</v>
      </c>
      <c r="S3" s="44">
        <f t="shared" si="3"/>
        <v>1.8350154222456005E-2</v>
      </c>
      <c r="T3" s="44">
        <f t="shared" si="3"/>
        <v>1.1702068158699008E-2</v>
      </c>
      <c r="U3" s="20">
        <f>K14/J14-1</f>
        <v>2.5697038877106282E-2</v>
      </c>
      <c r="V3" s="44">
        <f t="shared" ref="V3:Y4" si="4">V10/R10-1</f>
        <v>4.2075718009983998E-3</v>
      </c>
      <c r="W3" s="44">
        <f t="shared" si="4"/>
        <v>-7.035319047926325E-2</v>
      </c>
      <c r="X3" s="44">
        <f t="shared" si="4"/>
        <v>-1.6217933341545199E-2</v>
      </c>
      <c r="Y3" s="44">
        <f t="shared" si="4"/>
        <v>-8.1968440386837038E-3</v>
      </c>
      <c r="Z3" s="20">
        <f>L14/K14-1</f>
        <v>-2.2980746488968418E-2</v>
      </c>
      <c r="AA3" s="44">
        <f t="shared" ref="AA3:AD4" si="5">Z10/V10-1</f>
        <v>-9.1599901110541726E-3</v>
      </c>
      <c r="AB3" s="44">
        <f t="shared" si="5"/>
        <v>8.9721171488164719E-2</v>
      </c>
      <c r="AC3" s="44">
        <f t="shared" si="5"/>
        <v>4.220610479432696E-2</v>
      </c>
      <c r="AD3" s="44">
        <f t="shared" si="5"/>
        <v>4.0395811834784912E-2</v>
      </c>
      <c r="AE3" s="20">
        <f>M14/L14-1</f>
        <v>4.2766214379365675E-2</v>
      </c>
      <c r="AF3" s="44">
        <f t="shared" ref="AF3:AI4" si="6">AD10/Z10-1</f>
        <v>5.9828385537277429E-2</v>
      </c>
      <c r="AG3" s="44">
        <f t="shared" si="6"/>
        <v>3.4013488408993986E-2</v>
      </c>
      <c r="AH3" s="44">
        <f t="shared" si="6"/>
        <v>8.122702720855246E-3</v>
      </c>
      <c r="AI3" s="44">
        <f t="shared" si="6"/>
        <v>1.2045926796337758E-2</v>
      </c>
      <c r="AJ3" s="20">
        <f>N14/M14-1</f>
        <v>2.7630841901348457E-2</v>
      </c>
      <c r="AK3" s="44">
        <f>AH10/AD10-1</f>
        <v>3.0708329348827501E-3</v>
      </c>
      <c r="AL3" s="44">
        <f>AI10/AE10-1</f>
        <v>-1.0624920505601931E-3</v>
      </c>
      <c r="AM3" s="44"/>
      <c r="AN3" s="44"/>
      <c r="AO3" s="44"/>
      <c r="AP3" s="123">
        <v>0.01</v>
      </c>
      <c r="AQ3" s="123">
        <v>2.5000000000000001E-2</v>
      </c>
      <c r="AR3" s="123">
        <v>2.9000000000000001E-2</v>
      </c>
      <c r="AS3" s="123">
        <v>2.9000000000000001E-2</v>
      </c>
    </row>
    <row r="4" spans="1:45" x14ac:dyDescent="0.6">
      <c r="A4" s="12" t="s">
        <v>48</v>
      </c>
      <c r="B4" s="12">
        <f>F11/B11-1</f>
        <v>3.8289689890353973E-2</v>
      </c>
      <c r="C4" s="12">
        <f t="shared" si="0"/>
        <v>1.8971940369952867E-2</v>
      </c>
      <c r="D4" s="12">
        <f t="shared" si="0"/>
        <v>1.9940329695132375E-2</v>
      </c>
      <c r="E4" s="12">
        <f t="shared" si="0"/>
        <v>4.5126790092299363E-2</v>
      </c>
      <c r="F4" s="13">
        <f>H15/G15-1</f>
        <v>3.2524576831487906E-2</v>
      </c>
      <c r="G4" s="12">
        <f>J11/F11-1</f>
        <v>4.4494493999845064E-2</v>
      </c>
      <c r="H4" s="12">
        <f t="shared" si="1"/>
        <v>6.5611232658605134E-2</v>
      </c>
      <c r="I4" s="12">
        <f t="shared" si="1"/>
        <v>7.4380839833527057E-2</v>
      </c>
      <c r="J4" s="12">
        <f t="shared" si="1"/>
        <v>6.4797198116102628E-2</v>
      </c>
      <c r="K4" s="13">
        <f>I15/H15-1</f>
        <v>6.3580008674360089E-2</v>
      </c>
      <c r="L4" s="12">
        <f t="shared" si="2"/>
        <v>7.3852794680232758E-2</v>
      </c>
      <c r="M4" s="12">
        <f t="shared" si="2"/>
        <v>8.013960970020273E-2</v>
      </c>
      <c r="N4" s="12">
        <f t="shared" si="2"/>
        <v>8.5878178965187457E-2</v>
      </c>
      <c r="O4" s="12">
        <f>Q11/M11-1</f>
        <v>9.0409698756295009E-2</v>
      </c>
      <c r="P4" s="15">
        <f>J15/I15-1</f>
        <v>8.0384234866079929E-2</v>
      </c>
      <c r="Q4" s="47">
        <f t="shared" si="3"/>
        <v>8.0218322334550951E-2</v>
      </c>
      <c r="R4" s="47">
        <f t="shared" si="3"/>
        <v>6.1344292467360617E-2</v>
      </c>
      <c r="S4" s="47">
        <f t="shared" si="3"/>
        <v>3.9900454611397462E-2</v>
      </c>
      <c r="T4" s="47">
        <f t="shared" si="3"/>
        <v>3.1115302656758326E-2</v>
      </c>
      <c r="U4" s="15">
        <f>K15/J15-1</f>
        <v>5.2312280532776256E-2</v>
      </c>
      <c r="V4" s="47">
        <f t="shared" si="4"/>
        <v>3.0431668533128953E-2</v>
      </c>
      <c r="W4" s="47">
        <f t="shared" si="4"/>
        <v>-6.5388823404015195E-2</v>
      </c>
      <c r="X4" s="47">
        <f t="shared" si="4"/>
        <v>-1.9035004355384189E-2</v>
      </c>
      <c r="Y4" s="47">
        <f t="shared" si="4"/>
        <v>-1.0099375739519578E-3</v>
      </c>
      <c r="Z4" s="15">
        <f>L15/K15-1</f>
        <v>-1.3480256380293154E-2</v>
      </c>
      <c r="AA4" s="47">
        <f t="shared" si="5"/>
        <v>1.4102279607432822E-2</v>
      </c>
      <c r="AB4" s="47">
        <f t="shared" si="5"/>
        <v>0.147546216594173</v>
      </c>
      <c r="AC4" s="47">
        <f t="shared" si="5"/>
        <v>0.12841186301323981</v>
      </c>
      <c r="AD4" s="47">
        <f t="shared" si="5"/>
        <v>0.14255731027367102</v>
      </c>
      <c r="AE4" s="15">
        <f>M15/L15-1</f>
        <v>0.11073636690775968</v>
      </c>
      <c r="AF4" s="47">
        <f t="shared" si="6"/>
        <v>0.17697453563315446</v>
      </c>
      <c r="AG4" s="47">
        <f t="shared" si="6"/>
        <v>0.1682418232323577</v>
      </c>
      <c r="AH4" s="47">
        <f t="shared" si="6"/>
        <v>0.16165852176156092</v>
      </c>
      <c r="AI4" s="47">
        <f t="shared" si="6"/>
        <v>0.14109029709776255</v>
      </c>
      <c r="AJ4" s="15">
        <f>N15/M15-1</f>
        <v>0.1620031035322349</v>
      </c>
      <c r="AK4" s="47">
        <f>AH11/AD11-1</f>
        <v>9.1495016433601029E-2</v>
      </c>
      <c r="AL4" s="47">
        <f>AI11/AE11-1</f>
        <v>6.5989569889289612E-2</v>
      </c>
      <c r="AM4" s="47"/>
      <c r="AN4" s="47"/>
      <c r="AO4" s="47"/>
      <c r="AP4" s="46">
        <v>0.11</v>
      </c>
      <c r="AQ4" s="46">
        <v>5.5E-2</v>
      </c>
      <c r="AR4" s="46">
        <v>6.2E-2</v>
      </c>
      <c r="AS4" s="46">
        <v>5.8000000000000003E-2</v>
      </c>
    </row>
    <row r="5" spans="1:45" x14ac:dyDescent="0.6">
      <c r="A5" s="12" t="s">
        <v>49</v>
      </c>
      <c r="B5" s="12">
        <f>F18/B18-1</f>
        <v>-4.4487662574449471E-3</v>
      </c>
      <c r="C5" s="12">
        <f>G18/C18-1</f>
        <v>-6.9832602916876096E-3</v>
      </c>
      <c r="D5" s="12">
        <f>H18/D18-1</f>
        <v>2.2383204342633078E-3</v>
      </c>
      <c r="E5" s="12">
        <f>I18/E18-1</f>
        <v>1.4938501387424141E-2</v>
      </c>
      <c r="F5" s="15">
        <f>H21</f>
        <v>1.4064476304020967E-3</v>
      </c>
      <c r="G5" s="12">
        <f>J18/F18-1</f>
        <v>3.1847040437585461E-2</v>
      </c>
      <c r="H5" s="12">
        <f>K18/G18-1</f>
        <v>3.0951106223501945E-2</v>
      </c>
      <c r="I5" s="12">
        <f>L18/H18-1</f>
        <v>2.8858777535013536E-2</v>
      </c>
      <c r="J5" s="12">
        <f>M18/I18-1</f>
        <v>2.5611560394731336E-2</v>
      </c>
      <c r="K5" s="15">
        <f>I21</f>
        <v>2.930294902925823E-2</v>
      </c>
      <c r="L5" s="12">
        <f>N18/J18-1</f>
        <v>1.9916603953976209E-2</v>
      </c>
      <c r="M5" s="12">
        <f>O18/K18-1</f>
        <v>2.3523467325398562E-2</v>
      </c>
      <c r="N5" s="12">
        <f>P18/L18-1</f>
        <v>2.8878027649075433E-2</v>
      </c>
      <c r="O5" s="14">
        <f>Q18/M18-1</f>
        <v>2.9010270774976643E-2</v>
      </c>
      <c r="P5" s="15">
        <f>J21</f>
        <v>2.5344028482822356E-2</v>
      </c>
      <c r="Q5" s="47">
        <f>R18/N18-1</f>
        <v>2.9017722482354014E-2</v>
      </c>
      <c r="R5" s="47">
        <f>S18/O18-1</f>
        <v>3.2750991900243109E-2</v>
      </c>
      <c r="S5" s="47">
        <f>T18/P18-1</f>
        <v>2.8639552604240448E-2</v>
      </c>
      <c r="T5" s="47">
        <f>U18/Q18-1</f>
        <v>2.2112932935294483E-2</v>
      </c>
      <c r="U5" s="15">
        <f>K21</f>
        <v>2.811549455784812E-2</v>
      </c>
      <c r="V5" s="47">
        <f>V18/R18-1</f>
        <v>1.9414454636469403E-2</v>
      </c>
      <c r="W5" s="47">
        <f>W18/S18-1</f>
        <v>-4.2356940208996274E-3</v>
      </c>
      <c r="X5" s="47">
        <f>X18/T18-1</f>
        <v>4.4490516846185102E-6</v>
      </c>
      <c r="Y5" s="47">
        <f>Y18/U18-1</f>
        <v>-6.1432477539858921E-3</v>
      </c>
      <c r="Z5" s="15">
        <f>L21</f>
        <v>2.1888443570143856E-3</v>
      </c>
      <c r="AA5" s="47">
        <f>Z18/V18-1</f>
        <v>-1.2342565926555249E-3</v>
      </c>
      <c r="AB5" s="47">
        <f>AA18/W18-1</f>
        <v>2.3282069517290394E-2</v>
      </c>
      <c r="AC5" s="47">
        <f>AB18/X18-1</f>
        <v>3.7932445899772294E-2</v>
      </c>
      <c r="AD5" s="47">
        <f>AC18/Y18-1</f>
        <v>7.1405602401029E-2</v>
      </c>
      <c r="AE5" s="15">
        <f>M21</f>
        <v>3.2758733754288949E-2</v>
      </c>
      <c r="AF5" s="47">
        <f>AD18/Z18-1</f>
        <v>9.227614188016009E-2</v>
      </c>
      <c r="AG5" s="46">
        <f>AE18/AA18-1</f>
        <v>0.16404885803890235</v>
      </c>
      <c r="AH5" s="46">
        <f>AF18/AB18-1</f>
        <v>0.21746380104074681</v>
      </c>
      <c r="AI5" s="46">
        <f>AG18/AC18-1</f>
        <v>0.21472579327363972</v>
      </c>
      <c r="AJ5" s="15">
        <f>N21</f>
        <v>0.17310465661901153</v>
      </c>
      <c r="AK5" s="46">
        <f>AH18/AD18-1</f>
        <v>0.19640634060689144</v>
      </c>
      <c r="AL5" s="46">
        <f>AI18/AE18-1</f>
        <v>0.11632367483254646</v>
      </c>
      <c r="AM5" s="46"/>
      <c r="AN5" s="46"/>
      <c r="AO5" s="46"/>
      <c r="AP5" s="46">
        <v>0.1</v>
      </c>
      <c r="AQ5" s="46">
        <v>2.1999999999999999E-2</v>
      </c>
      <c r="AR5" s="46">
        <v>2.5000000000000001E-2</v>
      </c>
      <c r="AS5" s="46">
        <v>2.3E-2</v>
      </c>
    </row>
    <row r="6" spans="1:45" x14ac:dyDescent="0.6">
      <c r="A6" s="16" t="s">
        <v>50</v>
      </c>
      <c r="B6" s="17">
        <f>F24-1</f>
        <v>9.9999999999988987E-4</v>
      </c>
      <c r="C6" s="17">
        <f>G24-1</f>
        <v>2.0000000000000018E-3</v>
      </c>
      <c r="D6" s="17">
        <f>H24-1</f>
        <v>8.0000000000000071E-3</v>
      </c>
      <c r="E6" s="17">
        <f>I24-1</f>
        <v>2.200000000000002E-2</v>
      </c>
      <c r="F6" s="18">
        <f>H27-1</f>
        <v>8.999999999999897E-3</v>
      </c>
      <c r="G6" s="16">
        <f>J24-1</f>
        <v>2.0999999999999908E-2</v>
      </c>
      <c r="H6" s="16">
        <f>K24-1</f>
        <v>3.2000000000000028E-2</v>
      </c>
      <c r="I6" s="16">
        <f>L24-1</f>
        <v>3.499999999999992E-2</v>
      </c>
      <c r="J6" s="16">
        <f>M24-1</f>
        <v>2.8000000000000025E-2</v>
      </c>
      <c r="K6" s="18">
        <f>I27-1</f>
        <v>2.8999999999999915E-2</v>
      </c>
      <c r="L6" s="16">
        <f>N24-1</f>
        <v>3.6999999999999922E-2</v>
      </c>
      <c r="M6" s="16">
        <f>O24-1</f>
        <v>3.8000000000000034E-2</v>
      </c>
      <c r="N6" s="16">
        <f>P24-1</f>
        <v>4.0999999999999925E-2</v>
      </c>
      <c r="O6" s="17">
        <f>Q24-1</f>
        <v>4.0000000000000036E-2</v>
      </c>
      <c r="P6" s="19">
        <f>J27-1</f>
        <v>3.8999999999999924E-2</v>
      </c>
      <c r="Q6" s="49">
        <f>R24-1</f>
        <v>4.0000000000000036E-2</v>
      </c>
      <c r="R6" s="49">
        <f>S24-1</f>
        <v>2.8999999999999915E-2</v>
      </c>
      <c r="S6" s="49">
        <f>T24-1</f>
        <v>2.200000000000002E-2</v>
      </c>
      <c r="T6" s="49">
        <f>U24-1</f>
        <v>1.4999999999999902E-2</v>
      </c>
      <c r="U6" s="19">
        <f>K27-1</f>
        <v>2.6000000000000023E-2</v>
      </c>
      <c r="V6" s="49">
        <f>V24-1</f>
        <v>2.4999999999999911E-2</v>
      </c>
      <c r="W6" s="49">
        <f>W24-1</f>
        <v>4.0000000000000036E-3</v>
      </c>
      <c r="X6" s="49">
        <f>X24-1</f>
        <v>2.9999999999998916E-3</v>
      </c>
      <c r="Y6" s="49">
        <f>Y24-1</f>
        <v>8.999999999999897E-3</v>
      </c>
      <c r="Z6" s="19">
        <f>L27-1</f>
        <v>1.0000000000000009E-2</v>
      </c>
      <c r="AA6" s="49">
        <f>Z24-1</f>
        <v>2.0999999999999908E-2</v>
      </c>
      <c r="AB6" s="49">
        <f>AA24-1</f>
        <v>5.0999999999999934E-2</v>
      </c>
      <c r="AC6" s="49">
        <f>AB24-1</f>
        <v>8.0000000000000071E-2</v>
      </c>
      <c r="AD6" s="49">
        <f>AC24-1</f>
        <v>0.10200000000000009</v>
      </c>
      <c r="AE6" s="19">
        <f>M27-1</f>
        <v>6.4999999999999947E-2</v>
      </c>
      <c r="AF6" s="49">
        <f>AD24-1</f>
        <v>0.1080000000000001</v>
      </c>
      <c r="AG6" s="49">
        <f>AE24-1</f>
        <v>0.13100000000000001</v>
      </c>
      <c r="AH6" s="49">
        <f>AF24-1</f>
        <v>0.15100000000000002</v>
      </c>
      <c r="AI6" s="49">
        <f>AG24-1</f>
        <v>0.13100000000000001</v>
      </c>
      <c r="AJ6" s="19">
        <f>N27-1</f>
        <v>0.13100000000000001</v>
      </c>
      <c r="AK6" s="49">
        <f>AH24-1</f>
        <v>8.8999999999999968E-2</v>
      </c>
      <c r="AL6" s="49">
        <f>AI24-1</f>
        <v>6.4000000000000057E-2</v>
      </c>
      <c r="AM6" s="49"/>
      <c r="AN6" s="49"/>
      <c r="AO6" s="49"/>
      <c r="AP6" s="48">
        <v>9.9000000000000005E-2</v>
      </c>
      <c r="AQ6" s="48">
        <v>2.9000000000000001E-2</v>
      </c>
      <c r="AR6" s="48">
        <v>3.2000000000000001E-2</v>
      </c>
      <c r="AS6" s="48">
        <v>2.8000000000000001E-2</v>
      </c>
    </row>
    <row r="7" spans="1:45" s="5" customFormat="1" x14ac:dyDescent="0.6">
      <c r="A7" s="50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</row>
    <row r="8" spans="1:45" s="5" customFormat="1" x14ac:dyDescent="0.6">
      <c r="A8" s="65" t="s">
        <v>51</v>
      </c>
      <c r="B8" s="51"/>
      <c r="C8" s="51"/>
      <c r="D8" s="52"/>
      <c r="E8" s="52"/>
      <c r="F8" s="52"/>
      <c r="G8" s="52"/>
      <c r="H8" s="52"/>
      <c r="I8" s="52"/>
      <c r="J8" s="51"/>
      <c r="K8" s="51"/>
      <c r="L8" s="52"/>
      <c r="M8" s="51"/>
      <c r="N8" s="51"/>
      <c r="O8" s="51"/>
      <c r="P8" s="51"/>
      <c r="Q8" s="51"/>
      <c r="R8" s="51"/>
      <c r="S8" s="51"/>
      <c r="T8" s="51"/>
      <c r="U8" s="51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23"/>
      <c r="AH8" s="23"/>
      <c r="AI8" s="23"/>
      <c r="AJ8" s="23"/>
      <c r="AK8" s="23"/>
      <c r="AL8" s="23"/>
      <c r="AM8" s="23"/>
      <c r="AN8" s="23"/>
      <c r="AO8" s="23"/>
    </row>
    <row r="9" spans="1:45" ht="20.25" customHeight="1" x14ac:dyDescent="0.6">
      <c r="A9" s="67" t="s">
        <v>52</v>
      </c>
      <c r="B9" s="55" t="s">
        <v>14</v>
      </c>
      <c r="C9" s="55" t="s">
        <v>15</v>
      </c>
      <c r="D9" s="55" t="s">
        <v>16</v>
      </c>
      <c r="E9" s="55" t="s">
        <v>17</v>
      </c>
      <c r="F9" s="55" t="s">
        <v>18</v>
      </c>
      <c r="G9" s="55" t="s">
        <v>19</v>
      </c>
      <c r="H9" s="55" t="s">
        <v>20</v>
      </c>
      <c r="I9" s="55" t="s">
        <v>21</v>
      </c>
      <c r="J9" s="55" t="s">
        <v>22</v>
      </c>
      <c r="K9" s="55" t="s">
        <v>23</v>
      </c>
      <c r="L9" s="55" t="s">
        <v>24</v>
      </c>
      <c r="M9" s="55" t="s">
        <v>25</v>
      </c>
      <c r="N9" s="55" t="s">
        <v>26</v>
      </c>
      <c r="O9" s="55" t="s">
        <v>27</v>
      </c>
      <c r="P9" s="55" t="s">
        <v>28</v>
      </c>
      <c r="Q9" s="55" t="s">
        <v>29</v>
      </c>
      <c r="R9" s="39" t="s">
        <v>30</v>
      </c>
      <c r="S9" s="39" t="s">
        <v>31</v>
      </c>
      <c r="T9" s="39" t="s">
        <v>32</v>
      </c>
      <c r="U9" s="39" t="s">
        <v>98</v>
      </c>
      <c r="V9" s="39" t="s">
        <v>104</v>
      </c>
      <c r="W9" s="39" t="s">
        <v>106</v>
      </c>
      <c r="X9" s="39" t="s">
        <v>107</v>
      </c>
      <c r="Y9" s="39" t="s">
        <v>108</v>
      </c>
      <c r="Z9" s="39" t="s">
        <v>118</v>
      </c>
      <c r="AA9" s="55" t="s">
        <v>121</v>
      </c>
      <c r="AB9" s="39" t="s">
        <v>122</v>
      </c>
      <c r="AC9" s="39" t="s">
        <v>123</v>
      </c>
      <c r="AD9" s="39" t="s">
        <v>124</v>
      </c>
      <c r="AE9" s="39" t="s">
        <v>125</v>
      </c>
      <c r="AF9" s="39" t="s">
        <v>126</v>
      </c>
      <c r="AG9" s="39" t="s">
        <v>127</v>
      </c>
      <c r="AH9" s="55" t="s">
        <v>128</v>
      </c>
      <c r="AI9" s="55" t="s">
        <v>129</v>
      </c>
      <c r="AR9" s="6"/>
    </row>
    <row r="10" spans="1:45" s="5" customFormat="1" ht="14.75" x14ac:dyDescent="0.75">
      <c r="A10" s="68" t="s">
        <v>100</v>
      </c>
      <c r="B10" s="127">
        <f>'2023Q2_LV'!B10</f>
        <v>6060468</v>
      </c>
      <c r="C10" s="127">
        <f>'2023Q2_LV'!C10</f>
        <v>6152655</v>
      </c>
      <c r="D10" s="127">
        <f>'2023Q2_LV'!D10</f>
        <v>6194812</v>
      </c>
      <c r="E10" s="127">
        <f>'2023Q2_LV'!E10</f>
        <v>6182403</v>
      </c>
      <c r="F10" s="127">
        <f>'2023Q2_LV'!F10</f>
        <v>6301823</v>
      </c>
      <c r="G10" s="127">
        <f>'2023Q2_LV'!G10</f>
        <v>6241749</v>
      </c>
      <c r="H10" s="127">
        <f>'2023Q2_LV'!H10</f>
        <v>6251614</v>
      </c>
      <c r="I10" s="127">
        <f>'2023Q2_LV'!I10</f>
        <v>6321732</v>
      </c>
      <c r="J10" s="127">
        <f>'2023Q2_LV'!J10</f>
        <v>6418361</v>
      </c>
      <c r="K10" s="127">
        <f>'2023Q2_LV'!K10</f>
        <v>6482408</v>
      </c>
      <c r="L10" s="127">
        <f>'2023Q2_LV'!L10</f>
        <v>6503328</v>
      </c>
      <c r="M10" s="127">
        <f>'2023Q2_LV'!M10</f>
        <v>6542066</v>
      </c>
      <c r="N10" s="127">
        <f>'2023Q2_LV'!N10</f>
        <v>6625722</v>
      </c>
      <c r="O10" s="127">
        <f>'2023Q2_LV'!O10</f>
        <v>6734564</v>
      </c>
      <c r="P10" s="127">
        <f>'2023Q2_LV'!P10</f>
        <v>6816128</v>
      </c>
      <c r="Q10" s="127">
        <f>'2023Q2_LV'!Q10</f>
        <v>6865624</v>
      </c>
      <c r="R10" s="127">
        <f>'2023Q2_LV'!R10</f>
        <v>6891861</v>
      </c>
      <c r="S10" s="127">
        <f>'2023Q2_LV'!S10</f>
        <v>6942656</v>
      </c>
      <c r="T10" s="127">
        <f>'2023Q2_LV'!T10</f>
        <v>6941205</v>
      </c>
      <c r="U10" s="127">
        <f>'2023Q2_LV'!U10</f>
        <v>6945966</v>
      </c>
      <c r="V10" s="127">
        <f>'2023Q2_LV'!V10</f>
        <v>6920859</v>
      </c>
      <c r="W10" s="127">
        <f>'2023Q2_LV'!W10</f>
        <v>6454218</v>
      </c>
      <c r="X10" s="127">
        <f>'2023Q2_LV'!X10</f>
        <v>6828633</v>
      </c>
      <c r="Y10" s="127">
        <f>'2023Q2_LV'!Y10</f>
        <v>6889031</v>
      </c>
      <c r="Z10" s="127">
        <f>'2023Q2_LV'!Z10</f>
        <v>6857464</v>
      </c>
      <c r="AA10" s="127">
        <f>'2023Q2_LV'!AA10</f>
        <v>7033298</v>
      </c>
      <c r="AB10" s="127">
        <f>'2023Q2_LV'!AB10</f>
        <v>7116843</v>
      </c>
      <c r="AC10" s="127">
        <f>'2023Q2_LV'!AC10</f>
        <v>7167319</v>
      </c>
      <c r="AD10" s="127">
        <f>'2023Q2_LV'!AD10</f>
        <v>7267735</v>
      </c>
      <c r="AE10" s="127">
        <f>'2023Q2_LV'!AE10</f>
        <v>7272525</v>
      </c>
      <c r="AF10" s="127">
        <f>'2023Q2_LV'!AF10</f>
        <v>7174651</v>
      </c>
      <c r="AG10" s="127">
        <f>'2023Q2_LV'!AG10</f>
        <v>7253656</v>
      </c>
      <c r="AH10" s="127">
        <f>'2023Q2_LV'!AH10</f>
        <v>7290053</v>
      </c>
      <c r="AI10" s="127">
        <f>'2023Q2_LV'!AI10</f>
        <v>7264798</v>
      </c>
      <c r="AR10" s="6"/>
    </row>
    <row r="11" spans="1:45" s="5" customFormat="1" ht="14.75" x14ac:dyDescent="0.75">
      <c r="A11" s="68" t="s">
        <v>53</v>
      </c>
      <c r="B11" s="127">
        <f>'2023Q2_LV'!B11</f>
        <v>6041992</v>
      </c>
      <c r="C11" s="127">
        <f>'2023Q2_LV'!C11</f>
        <v>6150188</v>
      </c>
      <c r="D11" s="127">
        <f>'2023Q2_LV'!D11</f>
        <v>6198393</v>
      </c>
      <c r="E11" s="127">
        <f>'2023Q2_LV'!E11</f>
        <v>6189206</v>
      </c>
      <c r="F11" s="127">
        <f>'2023Q2_LV'!F11</f>
        <v>6273338</v>
      </c>
      <c r="G11" s="127">
        <f>'2023Q2_LV'!G11</f>
        <v>6266869</v>
      </c>
      <c r="H11" s="127">
        <f>'2023Q2_LV'!H11</f>
        <v>6321991</v>
      </c>
      <c r="I11" s="127">
        <f>'2023Q2_LV'!I11</f>
        <v>6468505</v>
      </c>
      <c r="J11" s="127">
        <f>'2023Q2_LV'!J11</f>
        <v>6552467</v>
      </c>
      <c r="K11" s="127">
        <f>'2023Q2_LV'!K11</f>
        <v>6678046</v>
      </c>
      <c r="L11" s="127">
        <f>'2023Q2_LV'!L11</f>
        <v>6792226</v>
      </c>
      <c r="M11" s="127">
        <f>'2023Q2_LV'!M11</f>
        <v>6887646</v>
      </c>
      <c r="N11" s="127">
        <f>'2023Q2_LV'!N11</f>
        <v>7036385</v>
      </c>
      <c r="O11" s="127">
        <f>'2023Q2_LV'!O11</f>
        <v>7213222</v>
      </c>
      <c r="P11" s="127">
        <f>'2023Q2_LV'!P11</f>
        <v>7375530</v>
      </c>
      <c r="Q11" s="127">
        <f>'2023Q2_LV'!Q11</f>
        <v>7510356</v>
      </c>
      <c r="R11" s="127">
        <f>'2023Q2_LV'!R11</f>
        <v>7600832</v>
      </c>
      <c r="S11" s="127">
        <f>'2023Q2_LV'!S11</f>
        <v>7655712</v>
      </c>
      <c r="T11" s="127">
        <f>'2023Q2_LV'!T11</f>
        <v>7669817</v>
      </c>
      <c r="U11" s="127">
        <f>'2023Q2_LV'!U11</f>
        <v>7744043</v>
      </c>
      <c r="V11" s="127">
        <f>'2023Q2_LV'!V11</f>
        <v>7832138</v>
      </c>
      <c r="W11" s="127">
        <f>'2023Q2_LV'!W11</f>
        <v>7155114</v>
      </c>
      <c r="X11" s="127">
        <f>'2023Q2_LV'!X11</f>
        <v>7523822</v>
      </c>
      <c r="Y11" s="127">
        <f>'2023Q2_LV'!Y11</f>
        <v>7736222</v>
      </c>
      <c r="Z11" s="127">
        <f>'2023Q2_LV'!Z11</f>
        <v>7942589</v>
      </c>
      <c r="AA11" s="127">
        <f>'2023Q2_LV'!AA11</f>
        <v>8210824</v>
      </c>
      <c r="AB11" s="127">
        <f>'2023Q2_LV'!AB11</f>
        <v>8489970</v>
      </c>
      <c r="AC11" s="127">
        <f>'2023Q2_LV'!AC11</f>
        <v>8839077</v>
      </c>
      <c r="AD11" s="127">
        <f>'2023Q2_LV'!AD11</f>
        <v>9348225</v>
      </c>
      <c r="AE11" s="127">
        <f>'2023Q2_LV'!AE11</f>
        <v>9592228</v>
      </c>
      <c r="AF11" s="127">
        <f>'2023Q2_LV'!AF11</f>
        <v>9862446</v>
      </c>
      <c r="AG11" s="127">
        <f>'2023Q2_LV'!AG11</f>
        <v>10086185</v>
      </c>
      <c r="AH11" s="127">
        <f>'2023Q2_LV'!AH11</f>
        <v>10203541</v>
      </c>
      <c r="AI11" s="127">
        <f>'2023Q2_LV'!AI11</f>
        <v>10225215</v>
      </c>
      <c r="AR11" s="6"/>
    </row>
    <row r="12" spans="1:45" x14ac:dyDescent="0.6">
      <c r="A12" s="6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22"/>
      <c r="AH12" s="22"/>
      <c r="AI12" s="22"/>
      <c r="AJ12" s="22"/>
      <c r="AK12" s="22"/>
      <c r="AL12" s="22"/>
      <c r="AM12" s="22"/>
      <c r="AN12" s="22"/>
      <c r="AO12" s="22"/>
      <c r="AP12" s="6"/>
      <c r="AQ12" s="40"/>
      <c r="AR12" s="6"/>
    </row>
    <row r="13" spans="1:45" x14ac:dyDescent="0.6">
      <c r="A13" s="54" t="s">
        <v>54</v>
      </c>
      <c r="F13" s="45"/>
      <c r="G13" s="55">
        <v>2015</v>
      </c>
      <c r="H13" s="55">
        <v>2016</v>
      </c>
      <c r="I13" s="55">
        <v>2017</v>
      </c>
      <c r="J13" s="55">
        <v>2018</v>
      </c>
      <c r="K13" s="55">
        <v>2019</v>
      </c>
      <c r="L13" s="55">
        <v>2020</v>
      </c>
      <c r="M13" s="55">
        <v>2021</v>
      </c>
      <c r="N13" s="55">
        <v>2022</v>
      </c>
      <c r="O13" s="50"/>
      <c r="P13" s="50"/>
      <c r="Q13" s="50"/>
      <c r="R13" s="50"/>
      <c r="S13" s="50"/>
      <c r="T13" s="50"/>
      <c r="U13" s="50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22"/>
      <c r="AH13" s="22"/>
      <c r="AI13" s="22"/>
      <c r="AJ13" s="22"/>
      <c r="AK13" s="22"/>
      <c r="AL13" s="22"/>
      <c r="AM13" s="22"/>
      <c r="AN13" s="22"/>
      <c r="AO13" s="22"/>
      <c r="AP13" s="6"/>
      <c r="AQ13" s="41"/>
      <c r="AR13" s="6"/>
    </row>
    <row r="14" spans="1:45" s="5" customFormat="1" ht="14.75" x14ac:dyDescent="0.75">
      <c r="A14" s="68" t="s">
        <v>101</v>
      </c>
      <c r="B14" s="58"/>
      <c r="C14" s="58"/>
      <c r="D14" s="58"/>
      <c r="E14" s="58"/>
      <c r="F14" s="45"/>
      <c r="G14" s="127">
        <f>'2023Q2_LV'!G14</f>
        <v>24572126</v>
      </c>
      <c r="H14" s="127">
        <f>'2023Q2_LV'!H14</f>
        <v>25154145</v>
      </c>
      <c r="I14" s="127">
        <f>'2023Q2_LV'!I14</f>
        <v>25987370</v>
      </c>
      <c r="J14" s="127">
        <f>'2023Q2_LV'!J14</f>
        <v>27024748</v>
      </c>
      <c r="K14" s="127">
        <f>'2023Q2_LV'!K14</f>
        <v>27719204</v>
      </c>
      <c r="L14" s="127">
        <f>'2023Q2_LV'!L14</f>
        <v>27082196</v>
      </c>
      <c r="M14" s="127">
        <f>'2023Q2_LV'!M14</f>
        <v>28240399</v>
      </c>
      <c r="N14" s="127">
        <f>'2023Q2_LV'!N14</f>
        <v>29020705</v>
      </c>
      <c r="O14" s="50"/>
      <c r="P14" s="50"/>
      <c r="Q14" s="50"/>
      <c r="R14" s="50"/>
      <c r="S14" s="50"/>
      <c r="T14" s="50"/>
      <c r="U14" s="50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22"/>
      <c r="AH14" s="22"/>
      <c r="AI14" s="22"/>
      <c r="AJ14" s="22"/>
      <c r="AK14" s="22"/>
      <c r="AL14" s="22"/>
      <c r="AM14" s="22"/>
      <c r="AN14" s="22"/>
      <c r="AO14" s="22"/>
      <c r="AP14" s="6"/>
      <c r="AQ14" s="41"/>
      <c r="AR14" s="6"/>
    </row>
    <row r="15" spans="1:45" s="5" customFormat="1" ht="14.75" x14ac:dyDescent="0.75">
      <c r="A15" s="68" t="s">
        <v>53</v>
      </c>
      <c r="B15" s="58"/>
      <c r="C15" s="58"/>
      <c r="D15" s="58"/>
      <c r="E15" s="58"/>
      <c r="F15" s="45"/>
      <c r="G15" s="127">
        <f>'2023Q2_LV'!G15</f>
        <v>24572126</v>
      </c>
      <c r="H15" s="127">
        <f>'2023Q2_LV'!H15</f>
        <v>25371324</v>
      </c>
      <c r="I15" s="127">
        <f>'2023Q2_LV'!I15</f>
        <v>26984433</v>
      </c>
      <c r="J15" s="127">
        <f>'2023Q2_LV'!J15</f>
        <v>29153556</v>
      </c>
      <c r="K15" s="127">
        <f>'2023Q2_LV'!K15</f>
        <v>30678645</v>
      </c>
      <c r="L15" s="127">
        <f>'2023Q2_LV'!L15</f>
        <v>30265089</v>
      </c>
      <c r="M15" s="127">
        <f>'2023Q2_LV'!M15</f>
        <v>33616535</v>
      </c>
      <c r="N15" s="127">
        <f>'2023Q2_LV'!N15</f>
        <v>39062518</v>
      </c>
      <c r="O15" s="50"/>
      <c r="P15" s="50"/>
      <c r="Q15" s="50"/>
      <c r="R15" s="50"/>
      <c r="S15" s="50"/>
      <c r="T15" s="50"/>
      <c r="U15" s="50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22"/>
      <c r="AH15" s="22"/>
      <c r="AI15" s="22"/>
      <c r="AJ15" s="22"/>
      <c r="AK15" s="22"/>
      <c r="AL15" s="22"/>
      <c r="AM15" s="22"/>
      <c r="AN15" s="22"/>
      <c r="AO15" s="22"/>
      <c r="AP15" s="6"/>
      <c r="AQ15" s="6"/>
      <c r="AR15" s="6"/>
    </row>
    <row r="16" spans="1:45" s="5" customFormat="1" x14ac:dyDescent="0.6">
      <c r="A16" s="69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22"/>
      <c r="AH16" s="22"/>
      <c r="AI16" s="22"/>
      <c r="AJ16" s="22"/>
      <c r="AK16" s="22"/>
      <c r="AL16" s="22"/>
      <c r="AM16" s="22"/>
      <c r="AN16" s="22"/>
      <c r="AO16" s="22"/>
      <c r="AP16" s="6"/>
      <c r="AQ16" s="6"/>
      <c r="AR16" s="6"/>
    </row>
    <row r="17" spans="1:46" x14ac:dyDescent="0.6">
      <c r="A17" s="54" t="s">
        <v>55</v>
      </c>
      <c r="B17" s="55" t="s">
        <v>14</v>
      </c>
      <c r="C17" s="55" t="s">
        <v>15</v>
      </c>
      <c r="D17" s="55" t="s">
        <v>16</v>
      </c>
      <c r="E17" s="55" t="s">
        <v>17</v>
      </c>
      <c r="F17" s="55" t="s">
        <v>18</v>
      </c>
      <c r="G17" s="55" t="s">
        <v>19</v>
      </c>
      <c r="H17" s="55" t="s">
        <v>20</v>
      </c>
      <c r="I17" s="55" t="s">
        <v>21</v>
      </c>
      <c r="J17" s="55" t="s">
        <v>22</v>
      </c>
      <c r="K17" s="55" t="s">
        <v>23</v>
      </c>
      <c r="L17" s="55" t="s">
        <v>24</v>
      </c>
      <c r="M17" s="55" t="s">
        <v>25</v>
      </c>
      <c r="N17" s="55" t="s">
        <v>26</v>
      </c>
      <c r="O17" s="55" t="s">
        <v>27</v>
      </c>
      <c r="P17" s="55" t="s">
        <v>28</v>
      </c>
      <c r="Q17" s="55" t="s">
        <v>29</v>
      </c>
      <c r="R17" s="39" t="s">
        <v>30</v>
      </c>
      <c r="S17" s="39" t="s">
        <v>31</v>
      </c>
      <c r="T17" s="39" t="s">
        <v>32</v>
      </c>
      <c r="U17" s="39" t="s">
        <v>98</v>
      </c>
      <c r="V17" s="39" t="s">
        <v>104</v>
      </c>
      <c r="W17" s="39" t="s">
        <v>106</v>
      </c>
      <c r="X17" s="39" t="s">
        <v>107</v>
      </c>
      <c r="Y17" s="39" t="s">
        <v>108</v>
      </c>
      <c r="Z17" s="39" t="s">
        <v>118</v>
      </c>
      <c r="AA17" s="39" t="s">
        <v>121</v>
      </c>
      <c r="AB17" s="39" t="s">
        <v>122</v>
      </c>
      <c r="AC17" s="39" t="s">
        <v>123</v>
      </c>
      <c r="AD17" s="39" t="s">
        <v>124</v>
      </c>
      <c r="AE17" s="39" t="s">
        <v>125</v>
      </c>
      <c r="AF17" s="39" t="s">
        <v>126</v>
      </c>
      <c r="AG17" s="39" t="s">
        <v>127</v>
      </c>
      <c r="AH17" s="55" t="s">
        <v>128</v>
      </c>
      <c r="AI17" s="55" t="s">
        <v>129</v>
      </c>
      <c r="AR17" s="6"/>
    </row>
    <row r="18" spans="1:46" ht="14.75" x14ac:dyDescent="0.75">
      <c r="A18" s="70" t="s">
        <v>56</v>
      </c>
      <c r="B18" s="128">
        <f>'2023Q2_LV'!B18</f>
        <v>20567.5</v>
      </c>
      <c r="C18" s="128">
        <f>'2023Q2_LV'!C18</f>
        <v>20878.5</v>
      </c>
      <c r="D18" s="128">
        <f>'2023Q2_LV'!D18</f>
        <v>20595.8</v>
      </c>
      <c r="E18" s="128">
        <f>'2023Q2_LV'!E18</f>
        <v>20577.7</v>
      </c>
      <c r="F18" s="128">
        <f>'2023Q2_LV'!F18</f>
        <v>20476</v>
      </c>
      <c r="G18" s="128">
        <f>'2023Q2_LV'!G18</f>
        <v>20732.7</v>
      </c>
      <c r="H18" s="128">
        <f>'2023Q2_LV'!H18</f>
        <v>20641.900000000001</v>
      </c>
      <c r="I18" s="128">
        <f>'2023Q2_LV'!I18</f>
        <v>20885.099999999999</v>
      </c>
      <c r="J18" s="128">
        <f>'2023Q2_LV'!J18</f>
        <v>21128.1</v>
      </c>
      <c r="K18" s="128">
        <f>'2023Q2_LV'!K18</f>
        <v>21374.400000000001</v>
      </c>
      <c r="L18" s="128">
        <f>'2023Q2_LV'!L18</f>
        <v>21237.599999999999</v>
      </c>
      <c r="M18" s="128">
        <f>'2023Q2_LV'!M18</f>
        <v>21420</v>
      </c>
      <c r="N18" s="128">
        <f>'2023Q2_LV'!N18</f>
        <v>21548.9</v>
      </c>
      <c r="O18" s="128">
        <f>'2023Q2_LV'!O18</f>
        <v>21877.200000000001</v>
      </c>
      <c r="P18" s="128">
        <f>'2023Q2_LV'!P18</f>
        <v>21850.9</v>
      </c>
      <c r="Q18" s="128">
        <f>'2023Q2_LV'!Q18</f>
        <v>22041.4</v>
      </c>
      <c r="R18" s="128">
        <f>'2023Q2_LV'!R18</f>
        <v>22174.2</v>
      </c>
      <c r="S18" s="128">
        <f>'2023Q2_LV'!S18</f>
        <v>22593.7</v>
      </c>
      <c r="T18" s="128">
        <f>'2023Q2_LV'!T18</f>
        <v>22476.7</v>
      </c>
      <c r="U18" s="128">
        <f>'2023Q2_LV'!U18</f>
        <v>22528.799999999999</v>
      </c>
      <c r="V18" s="128">
        <f>'2023Q2_LV'!V18</f>
        <v>22604.7</v>
      </c>
      <c r="W18" s="128">
        <f>'2023Q2_LV'!W18</f>
        <v>22498</v>
      </c>
      <c r="X18" s="128">
        <f>'2023Q2_LV'!X18</f>
        <v>22476.799999999999</v>
      </c>
      <c r="Y18" s="128">
        <f>'2023Q2_LV'!Y18</f>
        <v>22390.400000000001</v>
      </c>
      <c r="Z18" s="128">
        <f>'2023Q2_LV'!Z18</f>
        <v>22576.799999999999</v>
      </c>
      <c r="AA18" s="128">
        <f>'2023Q2_LV'!AA18</f>
        <v>23021.8</v>
      </c>
      <c r="AB18" s="128">
        <f>'2023Q2_LV'!AB18</f>
        <v>23329.4</v>
      </c>
      <c r="AC18" s="128">
        <f>'2023Q2_LV'!AC18</f>
        <v>23989.200000000001</v>
      </c>
      <c r="AD18" s="128">
        <f>'2023Q2_LV'!AD18</f>
        <v>24660.1</v>
      </c>
      <c r="AE18" s="128">
        <f>'2023Q2_LV'!AE18</f>
        <v>26798.5</v>
      </c>
      <c r="AF18" s="128">
        <f>'2023Q2_LV'!AF18</f>
        <v>28402.7</v>
      </c>
      <c r="AG18" s="128">
        <f>'2023Q2_LV'!AG18</f>
        <v>29140.3</v>
      </c>
      <c r="AH18" s="128">
        <f>'2023Q2_LV'!AH18</f>
        <v>29503.5</v>
      </c>
      <c r="AI18" s="128">
        <f>'2023Q2_LV'!AI18</f>
        <v>29915.8</v>
      </c>
      <c r="AR18" s="6"/>
    </row>
    <row r="19" spans="1:46" x14ac:dyDescent="0.6">
      <c r="A19" s="69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45"/>
      <c r="M19" s="50"/>
      <c r="N19" s="50"/>
      <c r="O19" s="50"/>
      <c r="P19" s="50"/>
      <c r="Q19" s="50"/>
      <c r="R19" s="50"/>
      <c r="S19" s="50"/>
      <c r="T19" s="50"/>
      <c r="U19" s="50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22"/>
      <c r="AH19" s="22"/>
      <c r="AI19" s="22"/>
      <c r="AJ19" s="22"/>
      <c r="AK19" s="22"/>
      <c r="AL19" s="22"/>
      <c r="AM19" s="22"/>
      <c r="AN19" s="22"/>
      <c r="AO19" s="22"/>
      <c r="AP19" s="6"/>
      <c r="AQ19" s="6"/>
      <c r="AR19" s="6"/>
    </row>
    <row r="20" spans="1:46" x14ac:dyDescent="0.6">
      <c r="A20" s="54" t="s">
        <v>57</v>
      </c>
      <c r="F20" s="45"/>
      <c r="G20" s="55">
        <v>2015</v>
      </c>
      <c r="H20" s="55">
        <v>2016</v>
      </c>
      <c r="I20" s="55">
        <v>2017</v>
      </c>
      <c r="J20" s="55">
        <v>2018</v>
      </c>
      <c r="K20" s="55">
        <v>2019</v>
      </c>
      <c r="L20" s="55">
        <v>2020</v>
      </c>
      <c r="M20" s="55">
        <v>2021</v>
      </c>
      <c r="N20" s="55">
        <v>2022</v>
      </c>
      <c r="O20" s="50"/>
      <c r="P20" s="50"/>
      <c r="Q20" s="50"/>
      <c r="R20" s="50"/>
      <c r="S20" s="50"/>
      <c r="T20" s="50"/>
      <c r="U20" s="50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22"/>
      <c r="AH20" s="22"/>
      <c r="AI20" s="22"/>
      <c r="AJ20" s="22"/>
      <c r="AK20" s="22"/>
      <c r="AL20" s="22"/>
      <c r="AM20" s="22"/>
      <c r="AN20" s="22"/>
      <c r="AO20" s="22"/>
      <c r="AP20" s="6"/>
      <c r="AQ20" s="6"/>
      <c r="AR20" s="6"/>
    </row>
    <row r="21" spans="1:46" ht="34.5" customHeight="1" x14ac:dyDescent="0.6">
      <c r="A21" s="70" t="s">
        <v>58</v>
      </c>
      <c r="B21" s="51"/>
      <c r="C21" s="51"/>
      <c r="D21" s="51"/>
      <c r="E21" s="51"/>
      <c r="F21" s="130"/>
      <c r="G21" s="79">
        <f>'2023Q2_LV'!G21</f>
        <v>2E-3</v>
      </c>
      <c r="H21" s="79">
        <f>SUM(F18:I18)/SUM(B18:E18)-1</f>
        <v>1.4064476304020967E-3</v>
      </c>
      <c r="I21" s="79">
        <f>SUM(J18:M18)/SUM(F18:I18)-1</f>
        <v>2.930294902925823E-2</v>
      </c>
      <c r="J21" s="79">
        <f>SUM(N18:Q18)/SUM(J18:M18)-1</f>
        <v>2.5344028482822356E-2</v>
      </c>
      <c r="K21" s="79">
        <f>SUM(R18:U18)/SUM(N18:Q18)-1</f>
        <v>2.811549455784812E-2</v>
      </c>
      <c r="L21" s="79">
        <f>SUM(V18:Y18)/SUM(R18:U18)-1</f>
        <v>2.1888443570143856E-3</v>
      </c>
      <c r="M21" s="79">
        <f>SUM(Z18:AC18)/SUM(V18:Y18)-1</f>
        <v>3.2758733754288949E-2</v>
      </c>
      <c r="N21" s="79">
        <f>SUM(AD18:AG18)/SUM(Z18:AC18)-1</f>
        <v>0.17310465661901153</v>
      </c>
      <c r="O21" s="50"/>
      <c r="P21" s="50"/>
      <c r="Q21" s="50"/>
      <c r="R21" s="50"/>
      <c r="S21" s="50"/>
      <c r="T21" s="50"/>
      <c r="U21" s="50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22"/>
      <c r="AH21" s="22"/>
      <c r="AI21" s="22"/>
      <c r="AJ21" s="22"/>
      <c r="AK21" s="22"/>
      <c r="AL21" s="22"/>
      <c r="AM21" s="22"/>
      <c r="AN21" s="22"/>
      <c r="AO21" s="22"/>
      <c r="AP21" s="6"/>
      <c r="AQ21" s="75"/>
      <c r="AR21" s="75"/>
      <c r="AS21" s="75"/>
      <c r="AT21" s="72"/>
    </row>
    <row r="22" spans="1:46" x14ac:dyDescent="0.6">
      <c r="A22" s="6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22"/>
      <c r="AH22" s="22"/>
      <c r="AI22" s="22"/>
      <c r="AJ22" s="22"/>
      <c r="AK22" s="22"/>
      <c r="AL22" s="22"/>
      <c r="AM22" s="22"/>
      <c r="AN22" s="22"/>
      <c r="AO22" s="22"/>
      <c r="AP22" s="6"/>
      <c r="AQ22" s="75"/>
      <c r="AR22" s="75"/>
      <c r="AS22" s="75"/>
      <c r="AT22" s="73"/>
    </row>
    <row r="23" spans="1:46" x14ac:dyDescent="0.6">
      <c r="A23" s="54" t="s">
        <v>59</v>
      </c>
      <c r="B23" s="55" t="s">
        <v>14</v>
      </c>
      <c r="C23" s="55" t="s">
        <v>15</v>
      </c>
      <c r="D23" s="55" t="s">
        <v>16</v>
      </c>
      <c r="E23" s="55" t="s">
        <v>17</v>
      </c>
      <c r="F23" s="55" t="s">
        <v>18</v>
      </c>
      <c r="G23" s="55" t="s">
        <v>19</v>
      </c>
      <c r="H23" s="55" t="s">
        <v>20</v>
      </c>
      <c r="I23" s="55" t="s">
        <v>21</v>
      </c>
      <c r="J23" s="55" t="s">
        <v>22</v>
      </c>
      <c r="K23" s="55" t="s">
        <v>23</v>
      </c>
      <c r="L23" s="55" t="s">
        <v>24</v>
      </c>
      <c r="M23" s="55" t="s">
        <v>25</v>
      </c>
      <c r="N23" s="55" t="s">
        <v>26</v>
      </c>
      <c r="O23" s="55" t="s">
        <v>27</v>
      </c>
      <c r="P23" s="55" t="s">
        <v>28</v>
      </c>
      <c r="Q23" s="55" t="s">
        <v>29</v>
      </c>
      <c r="R23" s="39" t="s">
        <v>30</v>
      </c>
      <c r="S23" s="39" t="s">
        <v>31</v>
      </c>
      <c r="T23" s="39" t="s">
        <v>32</v>
      </c>
      <c r="U23" s="39" t="s">
        <v>98</v>
      </c>
      <c r="V23" s="39" t="s">
        <v>104</v>
      </c>
      <c r="W23" s="39" t="s">
        <v>106</v>
      </c>
      <c r="X23" s="39" t="s">
        <v>107</v>
      </c>
      <c r="Y23" s="39" t="s">
        <v>108</v>
      </c>
      <c r="Z23" s="39" t="s">
        <v>118</v>
      </c>
      <c r="AA23" s="39" t="s">
        <v>121</v>
      </c>
      <c r="AB23" s="39" t="s">
        <v>122</v>
      </c>
      <c r="AC23" s="39" t="s">
        <v>123</v>
      </c>
      <c r="AD23" s="39" t="s">
        <v>124</v>
      </c>
      <c r="AE23" s="39" t="s">
        <v>125</v>
      </c>
      <c r="AF23" s="39" t="s">
        <v>126</v>
      </c>
      <c r="AG23" s="39" t="s">
        <v>127</v>
      </c>
      <c r="AH23" s="55" t="s">
        <v>128</v>
      </c>
      <c r="AI23" s="55" t="s">
        <v>128</v>
      </c>
      <c r="AQ23" s="75"/>
      <c r="AR23" s="75"/>
      <c r="AS23" s="75"/>
      <c r="AT23" s="73"/>
    </row>
    <row r="24" spans="1:46" ht="26" x14ac:dyDescent="0.75">
      <c r="A24" s="70" t="s">
        <v>60</v>
      </c>
      <c r="B24" s="129">
        <f>'2023Q2_LV'!B25</f>
        <v>1.002</v>
      </c>
      <c r="C24" s="129">
        <f>'2023Q2_LV'!C25</f>
        <v>1.006</v>
      </c>
      <c r="D24" s="129">
        <f>'2023Q2_LV'!D25</f>
        <v>1.004</v>
      </c>
      <c r="E24" s="129">
        <f>'2023Q2_LV'!E25</f>
        <v>0.99299999999999999</v>
      </c>
      <c r="F24" s="129">
        <f>'2023Q2_LV'!F25</f>
        <v>1.0009999999999999</v>
      </c>
      <c r="G24" s="129">
        <f>'2023Q2_LV'!G25</f>
        <v>1.002</v>
      </c>
      <c r="H24" s="129">
        <f>'2023Q2_LV'!H25</f>
        <v>1.008</v>
      </c>
      <c r="I24" s="129">
        <f>'2023Q2_LV'!I25</f>
        <v>1.022</v>
      </c>
      <c r="J24" s="129">
        <f>'2023Q2_LV'!J25</f>
        <v>1.0209999999999999</v>
      </c>
      <c r="K24" s="129">
        <f>'2023Q2_LV'!K25</f>
        <v>1.032</v>
      </c>
      <c r="L24" s="129">
        <f>'2023Q2_LV'!L25</f>
        <v>1.0349999999999999</v>
      </c>
      <c r="M24" s="129">
        <f>'2023Q2_LV'!M25</f>
        <v>1.028</v>
      </c>
      <c r="N24" s="129">
        <f>'2023Q2_LV'!N25</f>
        <v>1.0369999999999999</v>
      </c>
      <c r="O24" s="129">
        <f>'2023Q2_LV'!O25</f>
        <v>1.038</v>
      </c>
      <c r="P24" s="129">
        <f>'2023Q2_LV'!P25</f>
        <v>1.0409999999999999</v>
      </c>
      <c r="Q24" s="129">
        <f>'2023Q2_LV'!Q25</f>
        <v>1.04</v>
      </c>
      <c r="R24" s="129">
        <f>'2023Q2_LV'!R25</f>
        <v>1.04</v>
      </c>
      <c r="S24" s="129">
        <f>'2023Q2_LV'!S25</f>
        <v>1.0289999999999999</v>
      </c>
      <c r="T24" s="129">
        <f>'2023Q2_LV'!T25</f>
        <v>1.022</v>
      </c>
      <c r="U24" s="129">
        <f>'2023Q2_LV'!U25</f>
        <v>1.0149999999999999</v>
      </c>
      <c r="V24" s="129">
        <f>'2023Q2_LV'!V25</f>
        <v>1.0249999999999999</v>
      </c>
      <c r="W24" s="129">
        <f>'2023Q2_LV'!W25</f>
        <v>1.004</v>
      </c>
      <c r="X24" s="129">
        <f>'2023Q2_LV'!X25</f>
        <v>1.0029999999999999</v>
      </c>
      <c r="Y24" s="129">
        <f>'2023Q2_LV'!Y25</f>
        <v>1.0089999999999999</v>
      </c>
      <c r="Z24" s="129">
        <f>'2023Q2_LV'!Z25</f>
        <v>1.0209999999999999</v>
      </c>
      <c r="AA24" s="129">
        <f>'2023Q2_LV'!AA25</f>
        <v>1.0509999999999999</v>
      </c>
      <c r="AB24" s="129">
        <f>'2023Q2_LV'!AB25</f>
        <v>1.08</v>
      </c>
      <c r="AC24" s="129">
        <f>'2023Q2_LV'!AC25</f>
        <v>1.1020000000000001</v>
      </c>
      <c r="AD24" s="129">
        <f>'2023Q2_LV'!AD25</f>
        <v>1.1080000000000001</v>
      </c>
      <c r="AE24" s="129">
        <f>'2023Q2_LV'!AE25</f>
        <v>1.131</v>
      </c>
      <c r="AF24" s="129">
        <f>'2023Q2_LV'!AF25</f>
        <v>1.151</v>
      </c>
      <c r="AG24" s="129">
        <f>'2023Q2_LV'!AG25</f>
        <v>1.131</v>
      </c>
      <c r="AH24" s="129">
        <f>'2023Q2_LV'!AH25</f>
        <v>1.089</v>
      </c>
      <c r="AI24" s="129">
        <f>'2023Q2_LV'!AI25</f>
        <v>1.0640000000000001</v>
      </c>
      <c r="AQ24" s="75"/>
      <c r="AR24" s="75"/>
      <c r="AS24" s="75"/>
      <c r="AT24" s="74"/>
    </row>
    <row r="25" spans="1:46" x14ac:dyDescent="0.6">
      <c r="A25" s="6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22"/>
      <c r="AH25" s="22"/>
      <c r="AI25" s="22"/>
      <c r="AJ25" s="22"/>
      <c r="AK25" s="22"/>
      <c r="AL25" s="22"/>
      <c r="AM25" s="22"/>
      <c r="AN25" s="22"/>
      <c r="AO25" s="22"/>
      <c r="AP25" s="6"/>
      <c r="AQ25" s="6"/>
      <c r="AR25" s="6"/>
    </row>
    <row r="26" spans="1:46" x14ac:dyDescent="0.6">
      <c r="A26" s="54" t="s">
        <v>61</v>
      </c>
      <c r="F26" s="45"/>
      <c r="G26" s="55">
        <v>2015</v>
      </c>
      <c r="H26" s="55">
        <v>2016</v>
      </c>
      <c r="I26" s="55">
        <v>2017</v>
      </c>
      <c r="J26" s="55">
        <v>2018</v>
      </c>
      <c r="K26" s="55">
        <v>2019</v>
      </c>
      <c r="L26" s="55">
        <v>2020</v>
      </c>
      <c r="M26" s="55">
        <v>2021</v>
      </c>
      <c r="N26" s="55">
        <v>2022</v>
      </c>
      <c r="O26" s="50"/>
      <c r="P26" s="50"/>
      <c r="Q26" s="50"/>
      <c r="R26" s="50"/>
      <c r="S26" s="50"/>
      <c r="T26" s="50"/>
      <c r="U26" s="50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22"/>
      <c r="AH26" s="22"/>
      <c r="AI26" s="22"/>
      <c r="AJ26" s="22"/>
      <c r="AK26" s="22"/>
      <c r="AL26" s="22"/>
      <c r="AM26" s="22"/>
      <c r="AN26" s="22"/>
      <c r="AO26" s="22"/>
      <c r="AP26" s="6"/>
      <c r="AQ26" s="6"/>
      <c r="AR26" s="6"/>
    </row>
    <row r="27" spans="1:46" ht="14.75" x14ac:dyDescent="0.75">
      <c r="A27" s="70" t="s">
        <v>62</v>
      </c>
      <c r="B27" s="51"/>
      <c r="C27" s="51"/>
      <c r="D27" s="51"/>
      <c r="E27" s="51"/>
      <c r="F27" s="50"/>
      <c r="G27" s="129">
        <f>'2023Q2_LV'!G28</f>
        <v>1.0009999999999999</v>
      </c>
      <c r="H27" s="129">
        <f>'2023Q2_LV'!H28</f>
        <v>1.0089999999999999</v>
      </c>
      <c r="I27" s="129">
        <f>'2023Q2_LV'!I28</f>
        <v>1.0289999999999999</v>
      </c>
      <c r="J27" s="129">
        <f>'2023Q2_LV'!J28</f>
        <v>1.0389999999999999</v>
      </c>
      <c r="K27" s="129">
        <f>'2023Q2_LV'!K28</f>
        <v>1.026</v>
      </c>
      <c r="L27" s="129">
        <f>'2023Q2_LV'!L28</f>
        <v>1.01</v>
      </c>
      <c r="M27" s="129">
        <f>'2023Q2_LV'!M28</f>
        <v>1.0649999999999999</v>
      </c>
      <c r="N27" s="129">
        <f>'2023Q2_LV'!N28</f>
        <v>1.131</v>
      </c>
      <c r="O27" s="50"/>
      <c r="P27" s="50"/>
      <c r="Q27" s="50"/>
      <c r="R27" s="50"/>
      <c r="S27" s="50"/>
      <c r="T27" s="50"/>
      <c r="U27" s="50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22"/>
      <c r="AH27" s="22"/>
      <c r="AI27" s="22"/>
      <c r="AJ27" s="22"/>
      <c r="AK27" s="22"/>
      <c r="AL27" s="22"/>
      <c r="AM27" s="22"/>
      <c r="AN27" s="22"/>
      <c r="AO27" s="22"/>
      <c r="AP27" s="6"/>
      <c r="AQ27" s="6"/>
      <c r="AR27" s="6"/>
    </row>
    <row r="28" spans="1:46" x14ac:dyDescent="0.6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21"/>
      <c r="AH28" s="21"/>
      <c r="AI28" s="21"/>
      <c r="AJ28" s="21"/>
      <c r="AK28" s="21"/>
      <c r="AL28" s="21"/>
      <c r="AM28" s="21"/>
      <c r="AN28" s="21"/>
      <c r="AO28" s="21"/>
    </row>
    <row r="29" spans="1:46" ht="14.5" hidden="1" x14ac:dyDescent="0.6">
      <c r="L29" s="132"/>
      <c r="M29" s="132"/>
      <c r="N29" s="132"/>
      <c r="O29" s="132"/>
    </row>
    <row r="30" spans="1:46" ht="14.5" hidden="1" x14ac:dyDescent="0.6">
      <c r="L30" s="134"/>
      <c r="M30" s="134"/>
      <c r="N30" s="134"/>
      <c r="O30" s="134"/>
    </row>
    <row r="32" spans="1:46" ht="14.5" hidden="1" x14ac:dyDescent="0.6">
      <c r="L32" s="132"/>
      <c r="M32" s="132"/>
      <c r="N32" s="132"/>
      <c r="O32" s="132"/>
    </row>
  </sheetData>
  <mergeCells count="18">
    <mergeCell ref="AO1:AO2"/>
    <mergeCell ref="AJ1:AJ2"/>
    <mergeCell ref="AK1:AN1"/>
    <mergeCell ref="AP1:AS1"/>
    <mergeCell ref="P1:P2"/>
    <mergeCell ref="U1:U2"/>
    <mergeCell ref="Q1:T1"/>
    <mergeCell ref="V1:Y1"/>
    <mergeCell ref="Z1:Z2"/>
    <mergeCell ref="AA1:AD1"/>
    <mergeCell ref="AE1:AE2"/>
    <mergeCell ref="AF1:AI1"/>
    <mergeCell ref="L1:O1"/>
    <mergeCell ref="A1:A2"/>
    <mergeCell ref="B1:E1"/>
    <mergeCell ref="F1:F2"/>
    <mergeCell ref="G1:J1"/>
    <mergeCell ref="K1:K2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AA51"/>
  <sheetViews>
    <sheetView showGridLines="0" zoomScale="40" zoomScaleNormal="40" workbookViewId="0">
      <selection sqref="A1:G1"/>
    </sheetView>
  </sheetViews>
  <sheetFormatPr defaultColWidth="0" defaultRowHeight="14.25" customHeight="1" zeroHeight="1" x14ac:dyDescent="0.65"/>
  <cols>
    <col min="1" max="1" width="10.26953125" style="101" customWidth="1"/>
    <col min="2" max="2" width="12.1328125" style="101" customWidth="1"/>
    <col min="3" max="3" width="13.40625" style="101" customWidth="1"/>
    <col min="4" max="4" width="12" style="101" customWidth="1"/>
    <col min="5" max="5" width="11.26953125" style="101" customWidth="1"/>
    <col min="6" max="6" width="10.7265625" style="101" customWidth="1"/>
    <col min="7" max="7" width="12" style="101" customWidth="1"/>
    <col min="8" max="8" width="25.40625" style="101" customWidth="1"/>
    <col min="9" max="10" width="8.7265625" style="101" customWidth="1"/>
    <col min="11" max="11" width="10.26953125" style="101" customWidth="1"/>
    <col min="12" max="12" width="14.26953125" style="101" customWidth="1"/>
    <col min="13" max="13" width="12.1328125" style="101" customWidth="1"/>
    <col min="14" max="14" width="10.26953125" style="101" customWidth="1"/>
    <col min="15" max="15" width="8.7265625" style="101" customWidth="1"/>
    <col min="16" max="16" width="9.26953125" style="101" customWidth="1"/>
    <col min="17" max="27" width="8.7265625" style="101" customWidth="1"/>
    <col min="28" max="16384" width="8.7265625" style="101" hidden="1"/>
  </cols>
  <sheetData>
    <row r="1" spans="1:16" s="24" customFormat="1" ht="14.15" customHeight="1" x14ac:dyDescent="0.7">
      <c r="A1" s="170" t="s">
        <v>63</v>
      </c>
      <c r="B1" s="170"/>
      <c r="C1" s="170"/>
      <c r="D1" s="170"/>
      <c r="E1" s="170"/>
      <c r="F1" s="170"/>
      <c r="G1" s="170"/>
      <c r="J1" s="171" t="s">
        <v>64</v>
      </c>
      <c r="K1" s="171"/>
      <c r="L1" s="171"/>
      <c r="M1" s="171"/>
      <c r="N1" s="171"/>
      <c r="O1" s="171"/>
      <c r="P1" s="171"/>
    </row>
    <row r="2" spans="1:16" s="24" customFormat="1" ht="14.65" customHeight="1" x14ac:dyDescent="0.65">
      <c r="A2" s="172" t="s">
        <v>65</v>
      </c>
      <c r="B2" s="172"/>
      <c r="C2" s="172"/>
      <c r="D2" s="172"/>
      <c r="E2" s="172"/>
      <c r="F2" s="172"/>
      <c r="G2" s="172"/>
      <c r="J2" s="171"/>
      <c r="K2" s="171"/>
      <c r="L2" s="171"/>
      <c r="M2" s="171"/>
      <c r="N2" s="171"/>
      <c r="O2" s="171"/>
      <c r="P2" s="171"/>
    </row>
    <row r="3" spans="1:16" s="24" customFormat="1" ht="14.65" customHeight="1" x14ac:dyDescent="0.7">
      <c r="A3" s="172" t="s">
        <v>66</v>
      </c>
      <c r="B3" s="172"/>
      <c r="C3" s="172"/>
      <c r="D3" s="172"/>
      <c r="E3" s="172"/>
      <c r="F3" s="172"/>
      <c r="G3" s="172"/>
      <c r="J3" s="171"/>
      <c r="K3" s="171"/>
      <c r="L3" s="171"/>
      <c r="M3" s="171"/>
      <c r="N3" s="171"/>
      <c r="O3" s="171"/>
      <c r="P3" s="171"/>
    </row>
    <row r="4" spans="1:16" s="24" customFormat="1" ht="21" x14ac:dyDescent="0.65">
      <c r="A4" s="80"/>
      <c r="B4" s="81" t="s">
        <v>67</v>
      </c>
      <c r="C4" s="81" t="s">
        <v>68</v>
      </c>
      <c r="D4" s="81" t="s">
        <v>69</v>
      </c>
      <c r="E4" s="81" t="s">
        <v>70</v>
      </c>
      <c r="F4" s="81" t="s">
        <v>71</v>
      </c>
      <c r="G4" s="81" t="s">
        <v>72</v>
      </c>
      <c r="H4" s="80"/>
      <c r="I4" s="80"/>
      <c r="J4" s="80"/>
      <c r="K4" s="81" t="s">
        <v>8</v>
      </c>
      <c r="L4" s="81" t="s">
        <v>68</v>
      </c>
      <c r="M4" s="81" t="s">
        <v>69</v>
      </c>
      <c r="N4" s="81" t="s">
        <v>70</v>
      </c>
      <c r="O4" s="81" t="s">
        <v>71</v>
      </c>
      <c r="P4" s="81" t="s">
        <v>72</v>
      </c>
    </row>
    <row r="5" spans="1:16" s="24" customFormat="1" ht="31.5" x14ac:dyDescent="0.65">
      <c r="A5" s="80"/>
      <c r="B5" s="81" t="s">
        <v>73</v>
      </c>
      <c r="C5" s="81" t="s">
        <v>74</v>
      </c>
      <c r="D5" s="81" t="s">
        <v>75</v>
      </c>
      <c r="E5" s="81" t="s">
        <v>76</v>
      </c>
      <c r="F5" s="81" t="s">
        <v>77</v>
      </c>
      <c r="G5" s="81" t="s">
        <v>78</v>
      </c>
      <c r="H5" s="80"/>
      <c r="I5" s="80"/>
      <c r="J5" s="82"/>
      <c r="K5" s="81" t="s">
        <v>47</v>
      </c>
      <c r="L5" s="81" t="s">
        <v>74</v>
      </c>
      <c r="M5" s="81" t="s">
        <v>75</v>
      </c>
      <c r="N5" s="81" t="s">
        <v>76</v>
      </c>
      <c r="O5" s="81" t="s">
        <v>77</v>
      </c>
      <c r="P5" s="81" t="s">
        <v>79</v>
      </c>
    </row>
    <row r="6" spans="1:16" s="24" customFormat="1" ht="14.75" x14ac:dyDescent="0.75">
      <c r="A6" s="83" t="s">
        <v>80</v>
      </c>
      <c r="B6" s="104">
        <v>5760158</v>
      </c>
      <c r="C6" s="104">
        <v>3408680</v>
      </c>
      <c r="D6" s="104">
        <v>1054413</v>
      </c>
      <c r="E6" s="104">
        <v>1455444</v>
      </c>
      <c r="F6" s="104">
        <v>3338709</v>
      </c>
      <c r="G6" s="104">
        <v>-3646723</v>
      </c>
      <c r="H6" s="84"/>
      <c r="I6" s="85">
        <v>2014</v>
      </c>
      <c r="J6" s="83" t="s">
        <v>7</v>
      </c>
      <c r="K6" s="86">
        <f t="shared" ref="K6:K17" si="0">(B13/B9-1)*100</f>
        <v>1.4438679795993892</v>
      </c>
      <c r="L6" s="86">
        <f t="shared" ref="L6:L31" si="1">(C13-C9)/B9*100</f>
        <v>0.49273214143387195</v>
      </c>
      <c r="M6" s="86">
        <f t="shared" ref="M6:M31" si="2">(D13-D9)/B9*100</f>
        <v>0.63721750621523288</v>
      </c>
      <c r="N6" s="86">
        <f t="shared" ref="N6:N28" si="3">(E13-E9)/B9*100</f>
        <v>0.23707019980004529</v>
      </c>
      <c r="O6" s="86">
        <f t="shared" ref="O6:O31" si="4">(F13-F9)/B9*100</f>
        <v>3.9447291647158647</v>
      </c>
      <c r="P6" s="86">
        <f t="shared" ref="P6:P28" si="5">(G13-G9)/B9*100</f>
        <v>-3.0482469296010271</v>
      </c>
    </row>
    <row r="7" spans="1:16" s="24" customFormat="1" ht="14.75" x14ac:dyDescent="0.75">
      <c r="A7" s="83" t="s">
        <v>81</v>
      </c>
      <c r="B7" s="104">
        <v>5753467</v>
      </c>
      <c r="C7" s="104">
        <v>3520972</v>
      </c>
      <c r="D7" s="104">
        <v>1058896</v>
      </c>
      <c r="E7" s="104">
        <v>1439179</v>
      </c>
      <c r="F7" s="104">
        <v>3348050</v>
      </c>
      <c r="G7" s="104">
        <v>-3610758</v>
      </c>
      <c r="H7" s="84"/>
      <c r="I7" s="85">
        <v>2015</v>
      </c>
      <c r="J7" s="83" t="s">
        <v>4</v>
      </c>
      <c r="K7" s="86">
        <f t="shared" si="0"/>
        <v>3.0288832599493443</v>
      </c>
      <c r="L7" s="86">
        <f t="shared" si="1"/>
        <v>1.3637692739234653</v>
      </c>
      <c r="M7" s="86">
        <f t="shared" si="2"/>
        <v>0.59265933393400538</v>
      </c>
      <c r="N7" s="86">
        <f t="shared" si="3"/>
        <v>2.3256209305883752E-2</v>
      </c>
      <c r="O7" s="86">
        <f t="shared" si="4"/>
        <v>2.0798157183414649</v>
      </c>
      <c r="P7" s="86">
        <f t="shared" si="5"/>
        <v>2.0587185284667561E-2</v>
      </c>
    </row>
    <row r="8" spans="1:16" s="24" customFormat="1" ht="14.75" x14ac:dyDescent="0.75">
      <c r="A8" s="83" t="s">
        <v>82</v>
      </c>
      <c r="B8" s="104">
        <v>5834068</v>
      </c>
      <c r="C8" s="104">
        <v>3536057</v>
      </c>
      <c r="D8" s="104">
        <v>1067582</v>
      </c>
      <c r="E8" s="104">
        <v>1393466</v>
      </c>
      <c r="F8" s="104">
        <v>3401887</v>
      </c>
      <c r="G8" s="104">
        <v>-3661951</v>
      </c>
      <c r="H8" s="84"/>
      <c r="I8" s="85"/>
      <c r="J8" s="83" t="s">
        <v>5</v>
      </c>
      <c r="K8" s="86">
        <f t="shared" si="0"/>
        <v>4.0253455321288545</v>
      </c>
      <c r="L8" s="86">
        <f t="shared" si="1"/>
        <v>0.93300057332963848</v>
      </c>
      <c r="M8" s="86">
        <f t="shared" si="2"/>
        <v>0.54544935027431396</v>
      </c>
      <c r="N8" s="86">
        <f t="shared" si="3"/>
        <v>1.1137913083497322</v>
      </c>
      <c r="O8" s="86">
        <f t="shared" si="4"/>
        <v>1.3776818715400081</v>
      </c>
      <c r="P8" s="86">
        <f t="shared" si="5"/>
        <v>-0.74725597266277721</v>
      </c>
    </row>
    <row r="9" spans="1:16" s="24" customFormat="1" ht="14.75" x14ac:dyDescent="0.75">
      <c r="A9" s="83" t="s">
        <v>83</v>
      </c>
      <c r="B9" s="104">
        <v>5884333</v>
      </c>
      <c r="C9" s="104">
        <v>3493330</v>
      </c>
      <c r="D9" s="104">
        <v>1074255</v>
      </c>
      <c r="E9" s="104">
        <v>1370908</v>
      </c>
      <c r="F9" s="104">
        <v>3449593</v>
      </c>
      <c r="G9" s="104">
        <v>-3644791</v>
      </c>
      <c r="H9" s="84"/>
      <c r="I9" s="85"/>
      <c r="J9" s="83" t="s">
        <v>6</v>
      </c>
      <c r="K9" s="86">
        <f t="shared" si="0"/>
        <v>4.3012479825219829</v>
      </c>
      <c r="L9" s="86">
        <f t="shared" si="1"/>
        <v>2.0068371164097867</v>
      </c>
      <c r="M9" s="86">
        <f t="shared" si="2"/>
        <v>0.50172190675539019</v>
      </c>
      <c r="N9" s="86">
        <f t="shared" si="3"/>
        <v>-0.66832274125804414</v>
      </c>
      <c r="O9" s="86">
        <f t="shared" si="4"/>
        <v>2.7004320004256361</v>
      </c>
      <c r="P9" s="86">
        <f t="shared" si="5"/>
        <v>-3.0806085383811617</v>
      </c>
    </row>
    <row r="10" spans="1:16" s="24" customFormat="1" ht="14.75" x14ac:dyDescent="0.75">
      <c r="A10" s="83" t="s">
        <v>84</v>
      </c>
      <c r="B10" s="104">
        <v>5882300</v>
      </c>
      <c r="C10" s="104">
        <v>3475420</v>
      </c>
      <c r="D10" s="104">
        <v>1084835</v>
      </c>
      <c r="E10" s="104">
        <v>1340669</v>
      </c>
      <c r="F10" s="104">
        <v>3565195</v>
      </c>
      <c r="G10" s="104">
        <v>-3746909</v>
      </c>
      <c r="H10" s="84"/>
      <c r="I10" s="85"/>
      <c r="J10" s="83" t="s">
        <v>7</v>
      </c>
      <c r="K10" s="86">
        <f t="shared" si="0"/>
        <v>3.5700698323671398</v>
      </c>
      <c r="L10" s="86">
        <f t="shared" si="1"/>
        <v>1.0715168206630767</v>
      </c>
      <c r="M10" s="86">
        <f t="shared" si="2"/>
        <v>0.36203605283370982</v>
      </c>
      <c r="N10" s="86">
        <f t="shared" si="3"/>
        <v>-1.6715039213173415</v>
      </c>
      <c r="O10" s="86">
        <f t="shared" si="4"/>
        <v>1.1674745510148183</v>
      </c>
      <c r="P10" s="86">
        <f t="shared" si="5"/>
        <v>-0.41780478264183624</v>
      </c>
    </row>
    <row r="11" spans="1:16" s="24" customFormat="1" ht="14.75" x14ac:dyDescent="0.75">
      <c r="A11" s="83" t="s">
        <v>85</v>
      </c>
      <c r="B11" s="104">
        <v>5914573</v>
      </c>
      <c r="C11" s="104">
        <v>3529946</v>
      </c>
      <c r="D11" s="104">
        <v>1093976</v>
      </c>
      <c r="E11" s="104">
        <v>1329118</v>
      </c>
      <c r="F11" s="104">
        <v>3556634</v>
      </c>
      <c r="G11" s="104">
        <v>-3722889</v>
      </c>
      <c r="H11" s="84"/>
      <c r="I11" s="85">
        <v>2016</v>
      </c>
      <c r="J11" s="83" t="s">
        <v>4</v>
      </c>
      <c r="K11" s="86">
        <f t="shared" si="0"/>
        <v>3.9824482201704647</v>
      </c>
      <c r="L11" s="86">
        <f t="shared" si="1"/>
        <v>2.4199121255982212</v>
      </c>
      <c r="M11" s="86">
        <f t="shared" si="2"/>
        <v>0.32281335368819702</v>
      </c>
      <c r="N11" s="86">
        <f t="shared" si="3"/>
        <v>-1.3831440080205026</v>
      </c>
      <c r="O11" s="86">
        <f t="shared" si="4"/>
        <v>1.4561746716590205</v>
      </c>
      <c r="P11" s="86">
        <f t="shared" si="5"/>
        <v>-2.2142679410236963</v>
      </c>
    </row>
    <row r="12" spans="1:16" s="24" customFormat="1" ht="14.75" x14ac:dyDescent="0.75">
      <c r="A12" s="83" t="s">
        <v>86</v>
      </c>
      <c r="B12" s="104">
        <v>5939346</v>
      </c>
      <c r="C12" s="104">
        <v>3516654</v>
      </c>
      <c r="D12" s="104">
        <v>1101549</v>
      </c>
      <c r="E12" s="104">
        <v>1357133</v>
      </c>
      <c r="F12" s="104">
        <v>3585611</v>
      </c>
      <c r="G12" s="104">
        <v>-3691799</v>
      </c>
      <c r="H12" s="84"/>
      <c r="I12" s="85"/>
      <c r="J12" s="83" t="s">
        <v>5</v>
      </c>
      <c r="K12" s="86">
        <f t="shared" si="0"/>
        <v>1.4480577896859081</v>
      </c>
      <c r="L12" s="86">
        <f t="shared" si="1"/>
        <v>2.2079898840419299</v>
      </c>
      <c r="M12" s="86">
        <f t="shared" si="2"/>
        <v>0.30892354601387534</v>
      </c>
      <c r="N12" s="86">
        <f t="shared" si="3"/>
        <v>-3.324109672978576</v>
      </c>
      <c r="O12" s="86">
        <f t="shared" si="4"/>
        <v>3.526688884717248</v>
      </c>
      <c r="P12" s="86">
        <f t="shared" si="5"/>
        <v>-3.3186161096307205</v>
      </c>
    </row>
    <row r="13" spans="1:16" s="24" customFormat="1" ht="14.75" x14ac:dyDescent="0.75">
      <c r="A13" s="83" t="s">
        <v>87</v>
      </c>
      <c r="B13" s="104">
        <v>5969295</v>
      </c>
      <c r="C13" s="104">
        <v>3522324</v>
      </c>
      <c r="D13" s="104">
        <v>1111751</v>
      </c>
      <c r="E13" s="104">
        <v>1384858</v>
      </c>
      <c r="F13" s="104">
        <v>3681714</v>
      </c>
      <c r="G13" s="104">
        <v>-3824160</v>
      </c>
      <c r="H13" s="84"/>
      <c r="I13" s="85"/>
      <c r="J13" s="83" t="s">
        <v>6</v>
      </c>
      <c r="K13" s="86">
        <f t="shared" si="0"/>
        <v>0.91692855247260674</v>
      </c>
      <c r="L13" s="86">
        <f t="shared" si="1"/>
        <v>0.94382202397748305</v>
      </c>
      <c r="M13" s="86">
        <f t="shared" si="2"/>
        <v>0.37234382576904673</v>
      </c>
      <c r="N13" s="86">
        <f t="shared" si="3"/>
        <v>-1.3857724818767705</v>
      </c>
      <c r="O13" s="86">
        <f t="shared" si="4"/>
        <v>2.4208805690955595</v>
      </c>
      <c r="P13" s="86">
        <f t="shared" si="5"/>
        <v>-0.18912599768967969</v>
      </c>
    </row>
    <row r="14" spans="1:16" s="24" customFormat="1" ht="14.75" x14ac:dyDescent="0.75">
      <c r="A14" s="83" t="s">
        <v>14</v>
      </c>
      <c r="B14" s="104">
        <v>6060468</v>
      </c>
      <c r="C14" s="104">
        <v>3555641</v>
      </c>
      <c r="D14" s="104">
        <v>1119697</v>
      </c>
      <c r="E14" s="104">
        <v>1342037</v>
      </c>
      <c r="F14" s="104">
        <v>3687536</v>
      </c>
      <c r="G14" s="104">
        <v>-3745698</v>
      </c>
      <c r="H14" s="84"/>
      <c r="I14" s="85"/>
      <c r="J14" s="83" t="s">
        <v>7</v>
      </c>
      <c r="K14" s="86">
        <f t="shared" si="0"/>
        <v>2.2536382697795565</v>
      </c>
      <c r="L14" s="86">
        <f t="shared" si="1"/>
        <v>2.2076529142470975</v>
      </c>
      <c r="M14" s="86">
        <f t="shared" si="2"/>
        <v>0.53771971836840782</v>
      </c>
      <c r="N14" s="86">
        <f t="shared" si="3"/>
        <v>-0.37142515620544309</v>
      </c>
      <c r="O14" s="86">
        <f t="shared" si="4"/>
        <v>2.1091313523236841</v>
      </c>
      <c r="P14" s="86">
        <f t="shared" si="5"/>
        <v>-3.3118352200592551</v>
      </c>
    </row>
    <row r="15" spans="1:16" s="24" customFormat="1" ht="14.75" x14ac:dyDescent="0.75">
      <c r="A15" s="83" t="s">
        <v>15</v>
      </c>
      <c r="B15" s="104">
        <v>6152655</v>
      </c>
      <c r="C15" s="104">
        <v>3585129</v>
      </c>
      <c r="D15" s="104">
        <v>1126237</v>
      </c>
      <c r="E15" s="104">
        <v>1394994</v>
      </c>
      <c r="F15" s="104">
        <v>3638118</v>
      </c>
      <c r="G15" s="104">
        <v>-3767086</v>
      </c>
      <c r="H15" s="84"/>
      <c r="I15" s="85">
        <v>2017</v>
      </c>
      <c r="J15" s="83" t="s">
        <v>4</v>
      </c>
      <c r="K15" s="86">
        <f t="shared" si="0"/>
        <v>1.849274408373569</v>
      </c>
      <c r="L15" s="86">
        <f t="shared" si="1"/>
        <v>1.2805183515944514</v>
      </c>
      <c r="M15" s="86">
        <f t="shared" si="2"/>
        <v>0.59146377167368869</v>
      </c>
      <c r="N15" s="86">
        <f t="shared" si="3"/>
        <v>0.2896304767683891</v>
      </c>
      <c r="O15" s="86">
        <f t="shared" si="4"/>
        <v>4.4771806507418566</v>
      </c>
      <c r="P15" s="86">
        <f t="shared" si="5"/>
        <v>-4.3493604945743476</v>
      </c>
    </row>
    <row r="16" spans="1:16" s="24" customFormat="1" ht="14.75" x14ac:dyDescent="0.75">
      <c r="A16" s="83" t="s">
        <v>16</v>
      </c>
      <c r="B16" s="104">
        <v>6194812</v>
      </c>
      <c r="C16" s="104">
        <v>3635847</v>
      </c>
      <c r="D16" s="104">
        <v>1131348</v>
      </c>
      <c r="E16" s="104">
        <v>1317439</v>
      </c>
      <c r="F16" s="104">
        <v>3745999</v>
      </c>
      <c r="G16" s="104">
        <v>-3874767</v>
      </c>
      <c r="H16" s="84"/>
      <c r="I16" s="80"/>
      <c r="J16" s="83" t="s">
        <v>5</v>
      </c>
      <c r="K16" s="86">
        <f t="shared" si="0"/>
        <v>3.8556340538525413</v>
      </c>
      <c r="L16" s="86">
        <f t="shared" si="1"/>
        <v>0.69124855869724977</v>
      </c>
      <c r="M16" s="86">
        <f t="shared" si="2"/>
        <v>0.68057847247622416</v>
      </c>
      <c r="N16" s="86">
        <f t="shared" si="3"/>
        <v>2.9575844847333657</v>
      </c>
      <c r="O16" s="86">
        <f t="shared" si="4"/>
        <v>2.75318664688375</v>
      </c>
      <c r="P16" s="86">
        <f t="shared" si="5"/>
        <v>-4.3648342796225865</v>
      </c>
    </row>
    <row r="17" spans="1:16" s="24" customFormat="1" ht="14.75" x14ac:dyDescent="0.75">
      <c r="A17" s="83" t="s">
        <v>17</v>
      </c>
      <c r="B17" s="104">
        <v>6182403</v>
      </c>
      <c r="C17" s="104">
        <v>3586286</v>
      </c>
      <c r="D17" s="104">
        <v>1133362</v>
      </c>
      <c r="E17" s="104">
        <v>1285081</v>
      </c>
      <c r="F17" s="104">
        <v>3751404</v>
      </c>
      <c r="G17" s="104">
        <v>-3849100</v>
      </c>
      <c r="H17" s="84"/>
      <c r="I17" s="80"/>
      <c r="J17" s="83" t="s">
        <v>6</v>
      </c>
      <c r="K17" s="86">
        <f t="shared" si="0"/>
        <v>4.0263842265373384</v>
      </c>
      <c r="L17" s="86">
        <f t="shared" si="1"/>
        <v>2.0564289477885231</v>
      </c>
      <c r="M17" s="86">
        <f t="shared" si="2"/>
        <v>0.65504684070385666</v>
      </c>
      <c r="N17" s="86">
        <f t="shared" si="3"/>
        <v>2.6862183109833717</v>
      </c>
      <c r="O17" s="86">
        <f t="shared" si="4"/>
        <v>2.6470124355086542</v>
      </c>
      <c r="P17" s="86">
        <f t="shared" si="5"/>
        <v>-7.506909415712486</v>
      </c>
    </row>
    <row r="18" spans="1:16" s="24" customFormat="1" ht="14.75" x14ac:dyDescent="0.75">
      <c r="A18" s="83" t="s">
        <v>18</v>
      </c>
      <c r="B18" s="104">
        <v>6301823</v>
      </c>
      <c r="C18" s="104">
        <v>3702299</v>
      </c>
      <c r="D18" s="104">
        <v>1139261</v>
      </c>
      <c r="E18" s="104">
        <v>1258212</v>
      </c>
      <c r="F18" s="104">
        <v>3775787</v>
      </c>
      <c r="G18" s="104">
        <v>-3879893</v>
      </c>
      <c r="H18" s="84"/>
      <c r="I18" s="80"/>
      <c r="J18" s="83" t="s">
        <v>7</v>
      </c>
      <c r="K18" s="86">
        <f t="shared" ref="K18:K31" si="6">(B25/B21-1)*100</f>
        <v>3.48534230808899</v>
      </c>
      <c r="L18" s="86">
        <f t="shared" si="1"/>
        <v>2.5785180390437303</v>
      </c>
      <c r="M18" s="86">
        <f t="shared" si="2"/>
        <v>0.53827020822774518</v>
      </c>
      <c r="N18" s="86">
        <f t="shared" si="3"/>
        <v>2.3843149314143655</v>
      </c>
      <c r="O18" s="86">
        <f t="shared" si="4"/>
        <v>5.6135090826374796</v>
      </c>
      <c r="P18" s="86">
        <f t="shared" si="5"/>
        <v>-4.904510346215246</v>
      </c>
    </row>
    <row r="19" spans="1:16" s="24" customFormat="1" ht="14.75" x14ac:dyDescent="0.75">
      <c r="A19" s="83" t="s">
        <v>19</v>
      </c>
      <c r="B19" s="104">
        <v>6241749</v>
      </c>
      <c r="C19" s="104">
        <v>3720979</v>
      </c>
      <c r="D19" s="104">
        <v>1145244</v>
      </c>
      <c r="E19" s="104">
        <v>1190473</v>
      </c>
      <c r="F19" s="104">
        <v>3855103</v>
      </c>
      <c r="G19" s="104">
        <v>-3971269</v>
      </c>
      <c r="H19" s="84"/>
      <c r="I19" s="85">
        <v>2018</v>
      </c>
      <c r="J19" s="83" t="s">
        <v>4</v>
      </c>
      <c r="K19" s="86">
        <f t="shared" si="6"/>
        <v>3.23074691498344</v>
      </c>
      <c r="L19" s="86">
        <f t="shared" si="1"/>
        <v>1.8942686458427627</v>
      </c>
      <c r="M19" s="86">
        <f t="shared" si="2"/>
        <v>0.42853619483229444</v>
      </c>
      <c r="N19" s="86">
        <f t="shared" si="3"/>
        <v>3.5365103334013153</v>
      </c>
      <c r="O19" s="86">
        <f t="shared" si="4"/>
        <v>1.6833113625113951</v>
      </c>
      <c r="P19" s="86">
        <f t="shared" si="5"/>
        <v>-4.6682011186344932</v>
      </c>
    </row>
    <row r="20" spans="1:16" s="24" customFormat="1" ht="14.75" x14ac:dyDescent="0.75">
      <c r="A20" s="83" t="s">
        <v>20</v>
      </c>
      <c r="B20" s="104">
        <v>6251614</v>
      </c>
      <c r="C20" s="104">
        <v>3694315</v>
      </c>
      <c r="D20" s="104">
        <v>1154414</v>
      </c>
      <c r="E20" s="104">
        <v>1231593</v>
      </c>
      <c r="F20" s="104">
        <v>3895968</v>
      </c>
      <c r="G20" s="104">
        <v>-3886483</v>
      </c>
      <c r="H20" s="84"/>
      <c r="I20" s="85"/>
      <c r="J20" s="83" t="s">
        <v>5</v>
      </c>
      <c r="K20" s="86">
        <f t="shared" si="6"/>
        <v>3.8898508085267069</v>
      </c>
      <c r="L20" s="86">
        <f t="shared" si="1"/>
        <v>2.3571641896036164</v>
      </c>
      <c r="M20" s="86">
        <f t="shared" si="2"/>
        <v>0.32980028409196088</v>
      </c>
      <c r="N20" s="86">
        <f t="shared" si="3"/>
        <v>1.9148748428053279</v>
      </c>
      <c r="O20" s="86">
        <f t="shared" si="4"/>
        <v>6.4126478925732533</v>
      </c>
      <c r="P20" s="86">
        <f t="shared" si="5"/>
        <v>-3.6799133902093177</v>
      </c>
    </row>
    <row r="21" spans="1:16" s="24" customFormat="1" ht="14.75" x14ac:dyDescent="0.75">
      <c r="A21" s="83" t="s">
        <v>21</v>
      </c>
      <c r="B21" s="104">
        <v>6321732</v>
      </c>
      <c r="C21" s="104">
        <v>3722772</v>
      </c>
      <c r="D21" s="104">
        <v>1166606</v>
      </c>
      <c r="E21" s="104">
        <v>1262118</v>
      </c>
      <c r="F21" s="104">
        <v>3881799</v>
      </c>
      <c r="G21" s="104">
        <v>-4053851</v>
      </c>
      <c r="H21" s="84"/>
      <c r="I21" s="80"/>
      <c r="J21" s="83" t="s">
        <v>6</v>
      </c>
      <c r="K21" s="86">
        <f t="shared" si="6"/>
        <v>4.8098450516412594</v>
      </c>
      <c r="L21" s="86">
        <f t="shared" si="1"/>
        <v>1.5699346549951039</v>
      </c>
      <c r="M21" s="86">
        <f t="shared" si="2"/>
        <v>0.32992338691820555</v>
      </c>
      <c r="N21" s="86">
        <f t="shared" si="3"/>
        <v>1.9448965206737228</v>
      </c>
      <c r="O21" s="86">
        <f t="shared" si="4"/>
        <v>2.0335588178852428</v>
      </c>
      <c r="P21" s="86">
        <f t="shared" si="5"/>
        <v>-4.1291474149850664</v>
      </c>
    </row>
    <row r="22" spans="1:16" s="24" customFormat="1" ht="14.75" x14ac:dyDescent="0.75">
      <c r="A22" s="83" t="s">
        <v>22</v>
      </c>
      <c r="B22" s="104">
        <v>6418361</v>
      </c>
      <c r="C22" s="104">
        <v>3782995</v>
      </c>
      <c r="D22" s="104">
        <v>1176534</v>
      </c>
      <c r="E22" s="104">
        <v>1276464</v>
      </c>
      <c r="F22" s="104">
        <v>4057931</v>
      </c>
      <c r="G22" s="104">
        <v>-4153982</v>
      </c>
      <c r="H22" s="84"/>
      <c r="I22" s="80"/>
      <c r="J22" s="83" t="s">
        <v>7</v>
      </c>
      <c r="K22" s="86">
        <f t="shared" si="6"/>
        <v>4.9458076393604111</v>
      </c>
      <c r="L22" s="86">
        <f t="shared" si="1"/>
        <v>1.244148255306504</v>
      </c>
      <c r="M22" s="86">
        <f t="shared" si="2"/>
        <v>0.4260427822036647</v>
      </c>
      <c r="N22" s="86">
        <f t="shared" si="3"/>
        <v>3.0225619857702446</v>
      </c>
      <c r="O22" s="86">
        <f t="shared" si="4"/>
        <v>0.95703711946654169</v>
      </c>
      <c r="P22" s="86">
        <f t="shared" si="5"/>
        <v>-4.4034866049960364</v>
      </c>
    </row>
    <row r="23" spans="1:16" s="24" customFormat="1" ht="14.75" x14ac:dyDescent="0.75">
      <c r="A23" s="83" t="s">
        <v>23</v>
      </c>
      <c r="B23" s="104">
        <v>6482408</v>
      </c>
      <c r="C23" s="104">
        <v>3764125</v>
      </c>
      <c r="D23" s="104">
        <v>1187724</v>
      </c>
      <c r="E23" s="104">
        <v>1375078</v>
      </c>
      <c r="F23" s="104">
        <v>4026950</v>
      </c>
      <c r="G23" s="104">
        <v>-4243711</v>
      </c>
      <c r="H23" s="84"/>
      <c r="I23" s="85">
        <v>2019</v>
      </c>
      <c r="J23" s="42" t="s">
        <v>4</v>
      </c>
      <c r="K23" s="86">
        <f t="shared" si="6"/>
        <v>4.0167547023554517</v>
      </c>
      <c r="L23" s="86">
        <f t="shared" si="1"/>
        <v>0.88388857848246583</v>
      </c>
      <c r="M23" s="86">
        <f t="shared" si="2"/>
        <v>0.58505322136968618</v>
      </c>
      <c r="N23" s="86">
        <f t="shared" si="3"/>
        <v>1.4748430435203892</v>
      </c>
      <c r="O23" s="86">
        <f t="shared" si="4"/>
        <v>2.6516355500577902</v>
      </c>
      <c r="P23" s="86">
        <f t="shared" si="5"/>
        <v>-2.4914869654959868</v>
      </c>
    </row>
    <row r="24" spans="1:16" s="24" customFormat="1" ht="14.75" x14ac:dyDescent="0.75">
      <c r="A24" s="83" t="s">
        <v>24</v>
      </c>
      <c r="B24" s="104">
        <v>6503328</v>
      </c>
      <c r="C24" s="104">
        <v>3822875</v>
      </c>
      <c r="D24" s="104">
        <v>1195365</v>
      </c>
      <c r="E24" s="104">
        <v>1399525</v>
      </c>
      <c r="F24" s="104">
        <v>4061449</v>
      </c>
      <c r="G24" s="104">
        <v>-4355786</v>
      </c>
      <c r="H24" s="84"/>
      <c r="I24" s="80"/>
      <c r="J24" s="87" t="s">
        <v>5</v>
      </c>
      <c r="K24" s="88">
        <f t="shared" si="6"/>
        <v>3.0899104975466773</v>
      </c>
      <c r="L24" s="88">
        <f t="shared" si="1"/>
        <v>0.65132650012680848</v>
      </c>
      <c r="M24" s="88">
        <f t="shared" si="2"/>
        <v>0.6630124830649764</v>
      </c>
      <c r="N24" s="88">
        <f t="shared" si="3"/>
        <v>2.0176955776201697</v>
      </c>
      <c r="O24" s="88">
        <f t="shared" si="4"/>
        <v>-1.1769284544626795</v>
      </c>
      <c r="P24" s="88">
        <f t="shared" si="5"/>
        <v>-2.9360326815514712</v>
      </c>
    </row>
    <row r="25" spans="1:16" s="24" customFormat="1" ht="14.75" x14ac:dyDescent="0.75">
      <c r="A25" s="83" t="s">
        <v>25</v>
      </c>
      <c r="B25" s="104">
        <v>6542066</v>
      </c>
      <c r="C25" s="104">
        <v>3885779</v>
      </c>
      <c r="D25" s="104">
        <v>1200634</v>
      </c>
      <c r="E25" s="104">
        <v>1412848</v>
      </c>
      <c r="F25" s="104">
        <v>4236670</v>
      </c>
      <c r="G25" s="104">
        <v>-4363901</v>
      </c>
      <c r="H25" s="84"/>
      <c r="I25" s="80"/>
      <c r="J25" s="83" t="s">
        <v>6</v>
      </c>
      <c r="K25" s="88">
        <f t="shared" si="6"/>
        <v>1.8350154222456005</v>
      </c>
      <c r="L25" s="88">
        <f t="shared" si="1"/>
        <v>0.17828303693827346</v>
      </c>
      <c r="M25" s="88">
        <f t="shared" si="2"/>
        <v>0.63087136861279591</v>
      </c>
      <c r="N25" s="88">
        <f t="shared" si="3"/>
        <v>2.213397400987775</v>
      </c>
      <c r="O25" s="88">
        <f t="shared" si="4"/>
        <v>3.5755490507220524</v>
      </c>
      <c r="P25" s="88">
        <f t="shared" si="5"/>
        <v>-1.9085469052224371</v>
      </c>
    </row>
    <row r="26" spans="1:16" s="24" customFormat="1" ht="14.75" x14ac:dyDescent="0.75">
      <c r="A26" s="83" t="s">
        <v>26</v>
      </c>
      <c r="B26" s="104">
        <v>6625722</v>
      </c>
      <c r="C26" s="104">
        <v>3904576</v>
      </c>
      <c r="D26" s="104">
        <v>1204039</v>
      </c>
      <c r="E26" s="104">
        <v>1503450</v>
      </c>
      <c r="F26" s="104">
        <v>4165972</v>
      </c>
      <c r="G26" s="104">
        <v>-4453604</v>
      </c>
      <c r="H26" s="89"/>
      <c r="I26" s="85"/>
      <c r="J26" s="83" t="s">
        <v>7</v>
      </c>
      <c r="K26" s="88">
        <f t="shared" si="6"/>
        <v>1.1702068158699008</v>
      </c>
      <c r="L26" s="88">
        <f t="shared" si="1"/>
        <v>-1.1159947005545308</v>
      </c>
      <c r="M26" s="88">
        <f t="shared" si="2"/>
        <v>0.59095866595665592</v>
      </c>
      <c r="N26" s="88">
        <f t="shared" si="3"/>
        <v>0.73767511882386794</v>
      </c>
      <c r="O26" s="88">
        <f t="shared" si="4"/>
        <v>0.30900323117024758</v>
      </c>
      <c r="P26" s="88">
        <f t="shared" si="5"/>
        <v>-1.3130488940262386</v>
      </c>
    </row>
    <row r="27" spans="1:16" ht="14.75" x14ac:dyDescent="0.75">
      <c r="A27" s="107" t="s">
        <v>27</v>
      </c>
      <c r="B27" s="104">
        <v>6734564</v>
      </c>
      <c r="C27" s="104">
        <v>3916926</v>
      </c>
      <c r="D27" s="104">
        <v>1209103</v>
      </c>
      <c r="E27" s="104">
        <v>1499208</v>
      </c>
      <c r="F27" s="104">
        <v>4442644</v>
      </c>
      <c r="G27" s="104">
        <v>-4482258</v>
      </c>
      <c r="H27" s="108"/>
      <c r="I27" s="109">
        <v>2020</v>
      </c>
      <c r="J27" s="110" t="s">
        <v>4</v>
      </c>
      <c r="K27" s="95">
        <f t="shared" si="6"/>
        <v>0.42075718009983998</v>
      </c>
      <c r="L27" s="95">
        <f t="shared" si="1"/>
        <v>0.34070623304793873</v>
      </c>
      <c r="M27" s="95">
        <f t="shared" si="2"/>
        <v>0.46859621806069507</v>
      </c>
      <c r="N27" s="95">
        <f t="shared" si="3"/>
        <v>1.7113664944780518</v>
      </c>
      <c r="O27" s="95">
        <f t="shared" si="4"/>
        <v>2.1493904186401904</v>
      </c>
      <c r="P27" s="95">
        <f t="shared" si="5"/>
        <v>-4.016491336665089</v>
      </c>
    </row>
    <row r="28" spans="1:16" ht="14.75" x14ac:dyDescent="0.75">
      <c r="A28" s="107" t="s">
        <v>28</v>
      </c>
      <c r="B28" s="104">
        <v>6816128</v>
      </c>
      <c r="C28" s="104">
        <v>3924973</v>
      </c>
      <c r="D28" s="104">
        <v>1216821</v>
      </c>
      <c r="E28" s="104">
        <v>1526008</v>
      </c>
      <c r="F28" s="104">
        <v>4193698</v>
      </c>
      <c r="G28" s="104">
        <v>-4624318</v>
      </c>
      <c r="H28" s="108"/>
      <c r="I28" s="109"/>
      <c r="J28" s="111" t="s">
        <v>5</v>
      </c>
      <c r="K28" s="95">
        <f t="shared" si="6"/>
        <v>-7.0353190479263255</v>
      </c>
      <c r="L28" s="95">
        <f t="shared" si="1"/>
        <v>-9.6069861447837823</v>
      </c>
      <c r="M28" s="95">
        <f t="shared" si="2"/>
        <v>0.41043370145373759</v>
      </c>
      <c r="N28" s="95">
        <f t="shared" si="3"/>
        <v>-1.7227124604762212</v>
      </c>
      <c r="O28" s="95">
        <f t="shared" si="4"/>
        <v>-6.7641260059550694</v>
      </c>
      <c r="P28" s="95">
        <f t="shared" si="5"/>
        <v>9.2162999290185184</v>
      </c>
    </row>
    <row r="29" spans="1:16" ht="14.75" x14ac:dyDescent="0.75">
      <c r="A29" s="107" t="s">
        <v>29</v>
      </c>
      <c r="B29" s="104">
        <v>6865624</v>
      </c>
      <c r="C29" s="104">
        <v>3967172</v>
      </c>
      <c r="D29" s="104">
        <v>1228506</v>
      </c>
      <c r="E29" s="104">
        <v>1610586</v>
      </c>
      <c r="F29" s="104">
        <v>4299280</v>
      </c>
      <c r="G29" s="104">
        <v>-4651980</v>
      </c>
      <c r="H29" s="108"/>
      <c r="I29" s="109"/>
      <c r="J29" s="110" t="s">
        <v>6</v>
      </c>
      <c r="K29" s="95">
        <f t="shared" si="6"/>
        <v>-1.6217933341545199</v>
      </c>
      <c r="L29" s="95">
        <f t="shared" si="1"/>
        <v>-0.23952613415105878</v>
      </c>
      <c r="M29" s="95">
        <f t="shared" si="2"/>
        <v>0.56955528614988316</v>
      </c>
      <c r="N29" s="95">
        <f t="shared" ref="N29:N34" si="7">(E36-E32)/B32*100</f>
        <v>-1.5260174566231655</v>
      </c>
      <c r="O29" s="95">
        <f t="shared" si="4"/>
        <v>-0.24242188496089659</v>
      </c>
      <c r="P29" s="95">
        <f t="shared" ref="P29:P34" si="8">(G36-G32)/B32*100</f>
        <v>-0.54317658101151023</v>
      </c>
    </row>
    <row r="30" spans="1:16" ht="14.75" x14ac:dyDescent="0.75">
      <c r="A30" s="112" t="s">
        <v>30</v>
      </c>
      <c r="B30" s="104">
        <v>6891861</v>
      </c>
      <c r="C30" s="104">
        <v>3963140</v>
      </c>
      <c r="D30" s="104">
        <v>1242803</v>
      </c>
      <c r="E30" s="104">
        <v>1601169</v>
      </c>
      <c r="F30" s="104">
        <v>4341662</v>
      </c>
      <c r="G30" s="104">
        <v>-4618683</v>
      </c>
      <c r="H30" s="113"/>
      <c r="I30" s="109"/>
      <c r="J30" s="107" t="s">
        <v>7</v>
      </c>
      <c r="K30" s="95">
        <f t="shared" si="6"/>
        <v>-0.81968440386837038</v>
      </c>
      <c r="L30" s="95">
        <f t="shared" si="1"/>
        <v>-1.0884303205630435</v>
      </c>
      <c r="M30" s="95">
        <f t="shared" si="2"/>
        <v>0.62473671768620809</v>
      </c>
      <c r="N30" s="95">
        <f t="shared" si="7"/>
        <v>-0.45730140343330217</v>
      </c>
      <c r="O30" s="95">
        <f t="shared" si="4"/>
        <v>3.7542078380458523</v>
      </c>
      <c r="P30" s="95">
        <f t="shared" si="8"/>
        <v>-3.991870965104062</v>
      </c>
    </row>
    <row r="31" spans="1:16" ht="14.75" x14ac:dyDescent="0.75">
      <c r="A31" s="112" t="s">
        <v>31</v>
      </c>
      <c r="B31" s="104">
        <v>6942656</v>
      </c>
      <c r="C31" s="104">
        <v>3960790</v>
      </c>
      <c r="D31" s="104">
        <v>1253754</v>
      </c>
      <c r="E31" s="104">
        <v>1635091</v>
      </c>
      <c r="F31" s="104">
        <v>4363383</v>
      </c>
      <c r="G31" s="104">
        <v>-4679987</v>
      </c>
      <c r="H31" s="108"/>
      <c r="I31" s="109">
        <v>2021</v>
      </c>
      <c r="J31" s="110" t="s">
        <v>4</v>
      </c>
      <c r="K31" s="100">
        <f t="shared" si="6"/>
        <v>-0.91599901110541726</v>
      </c>
      <c r="L31" s="95">
        <f t="shared" si="1"/>
        <v>-2.2936459188086333</v>
      </c>
      <c r="M31" s="95">
        <f t="shared" si="2"/>
        <v>0.77675329030688245</v>
      </c>
      <c r="N31" s="95">
        <f t="shared" si="7"/>
        <v>-1.32795654412263</v>
      </c>
      <c r="O31" s="95">
        <f t="shared" si="4"/>
        <v>-0.57528985925013065</v>
      </c>
      <c r="P31" s="95">
        <f t="shared" si="8"/>
        <v>-1.6854844174689874</v>
      </c>
    </row>
    <row r="32" spans="1:16" ht="14.75" x14ac:dyDescent="0.75">
      <c r="A32" s="114" t="s">
        <v>32</v>
      </c>
      <c r="B32" s="104">
        <v>6941205</v>
      </c>
      <c r="C32" s="104">
        <v>3937125</v>
      </c>
      <c r="D32" s="104">
        <v>1259822</v>
      </c>
      <c r="E32" s="104">
        <v>1676876</v>
      </c>
      <c r="F32" s="104">
        <v>4437412</v>
      </c>
      <c r="G32" s="104">
        <v>-4754407</v>
      </c>
      <c r="H32" s="115"/>
      <c r="J32" s="107" t="s">
        <v>5</v>
      </c>
      <c r="K32" s="95">
        <f t="shared" ref="K32:K40" si="9">(B39/B35-1)*100</f>
        <v>8.9721171488164728</v>
      </c>
      <c r="L32" s="100">
        <f t="shared" ref="L32:L40" si="10">(C39-C35)/B35*100</f>
        <v>10.576711229772529</v>
      </c>
      <c r="M32" s="100">
        <f t="shared" ref="M32:M34" si="11">(D39-D35)/B35*100</f>
        <v>0.92358206679724797</v>
      </c>
      <c r="N32" s="100">
        <f t="shared" si="7"/>
        <v>2.1177623687331293</v>
      </c>
      <c r="O32" s="100">
        <f t="shared" ref="O32:O34" si="12">(F39-F35)/B35*100</f>
        <v>9.4638575889441601</v>
      </c>
      <c r="P32" s="100">
        <f t="shared" si="8"/>
        <v>-21.058135935290689</v>
      </c>
    </row>
    <row r="33" spans="1:16" ht="14.75" x14ac:dyDescent="0.75">
      <c r="A33" s="112" t="s">
        <v>98</v>
      </c>
      <c r="B33" s="104">
        <v>6945966</v>
      </c>
      <c r="C33" s="104">
        <v>3890552</v>
      </c>
      <c r="D33" s="104">
        <v>1269079</v>
      </c>
      <c r="E33" s="104">
        <v>1661232</v>
      </c>
      <c r="F33" s="104">
        <v>4320495</v>
      </c>
      <c r="G33" s="104">
        <v>-4742129</v>
      </c>
      <c r="H33" s="108"/>
      <c r="J33" s="110" t="s">
        <v>6</v>
      </c>
      <c r="K33" s="95">
        <f t="shared" si="9"/>
        <v>4.220610479432696</v>
      </c>
      <c r="L33" s="100">
        <f t="shared" si="10"/>
        <v>3.8180701759781202</v>
      </c>
      <c r="M33" s="100">
        <f t="shared" si="11"/>
        <v>0.72491814979659908</v>
      </c>
      <c r="N33" s="100">
        <f t="shared" si="7"/>
        <v>1.3382912802606319</v>
      </c>
      <c r="O33" s="100">
        <f t="shared" si="12"/>
        <v>3.5828986562903586</v>
      </c>
      <c r="P33" s="100">
        <f t="shared" si="8"/>
        <v>-11.287940060624139</v>
      </c>
    </row>
    <row r="34" spans="1:16" ht="14.75" x14ac:dyDescent="0.75">
      <c r="A34" s="114" t="s">
        <v>104</v>
      </c>
      <c r="B34" s="104">
        <v>6920859</v>
      </c>
      <c r="C34" s="104">
        <v>3986621</v>
      </c>
      <c r="D34" s="104">
        <v>1275098</v>
      </c>
      <c r="E34" s="104">
        <v>1719114</v>
      </c>
      <c r="F34" s="104">
        <v>4489795</v>
      </c>
      <c r="G34" s="104">
        <v>-4895494</v>
      </c>
      <c r="H34" s="116"/>
      <c r="I34" s="117"/>
      <c r="J34" s="107" t="s">
        <v>7</v>
      </c>
      <c r="K34" s="95">
        <f t="shared" si="9"/>
        <v>4.0395811834784912</v>
      </c>
      <c r="L34" s="100">
        <f t="shared" si="10"/>
        <v>6.6284213265987626</v>
      </c>
      <c r="M34" s="100">
        <f t="shared" si="11"/>
        <v>0.59025717840433589</v>
      </c>
      <c r="N34" s="100">
        <f t="shared" si="7"/>
        <v>0.41235117101374635</v>
      </c>
      <c r="O34" s="100">
        <f t="shared" si="12"/>
        <v>3.1498334090817712</v>
      </c>
      <c r="P34" s="100">
        <f t="shared" si="8"/>
        <v>-8.0353971407589828</v>
      </c>
    </row>
    <row r="35" spans="1:16" ht="14.75" x14ac:dyDescent="0.75">
      <c r="A35" s="114" t="s">
        <v>106</v>
      </c>
      <c r="B35" s="104">
        <v>6454218</v>
      </c>
      <c r="C35" s="104">
        <v>3293810</v>
      </c>
      <c r="D35" s="104">
        <v>1282249</v>
      </c>
      <c r="E35" s="104">
        <v>1515489</v>
      </c>
      <c r="F35" s="104">
        <v>3893773</v>
      </c>
      <c r="G35" s="104">
        <v>-4040131</v>
      </c>
      <c r="H35" s="116"/>
      <c r="I35" s="109">
        <v>2022</v>
      </c>
      <c r="J35" s="110" t="s">
        <v>4</v>
      </c>
      <c r="K35" s="95">
        <f t="shared" si="9"/>
        <v>5.9828385537277429</v>
      </c>
      <c r="L35" s="100">
        <f t="shared" si="10"/>
        <v>8.3224643979173649</v>
      </c>
      <c r="M35" s="100">
        <f t="shared" ref="M35:M40" si="13">(D42-D38)/B38*100</f>
        <v>0.44302091852031594</v>
      </c>
      <c r="N35" s="100">
        <f t="shared" ref="N35:N40" si="14">(E42-E38)/B38*100</f>
        <v>0.15835300046781142</v>
      </c>
      <c r="O35" s="100">
        <f t="shared" ref="O35:O40" si="15">(F42-F38)/B38*100</f>
        <v>7.7993118155633052</v>
      </c>
      <c r="P35" s="100">
        <f t="shared" ref="P35:P36" si="16">(G42-G38)/B38*100</f>
        <v>-12.948956057224652</v>
      </c>
    </row>
    <row r="36" spans="1:16" ht="14.75" x14ac:dyDescent="0.75">
      <c r="A36" s="114" t="s">
        <v>107</v>
      </c>
      <c r="B36" s="104">
        <v>6828633</v>
      </c>
      <c r="C36" s="104">
        <v>3920499</v>
      </c>
      <c r="D36" s="104">
        <v>1299356</v>
      </c>
      <c r="E36" s="104">
        <v>1570952</v>
      </c>
      <c r="F36" s="104">
        <v>4420585</v>
      </c>
      <c r="G36" s="104">
        <v>-4792110</v>
      </c>
      <c r="H36" s="116"/>
      <c r="J36" s="107" t="s">
        <v>5</v>
      </c>
      <c r="K36" s="95">
        <f t="shared" si="9"/>
        <v>3.4013488408993986</v>
      </c>
      <c r="L36" s="100">
        <f t="shared" si="10"/>
        <v>5.6686493306554047</v>
      </c>
      <c r="M36" s="100">
        <f t="shared" si="13"/>
        <v>0.46508764451612888</v>
      </c>
      <c r="N36" s="100">
        <f t="shared" si="14"/>
        <v>0.24301543884533258</v>
      </c>
      <c r="O36" s="100">
        <f t="shared" si="15"/>
        <v>7.0716895544593736</v>
      </c>
      <c r="P36" s="100">
        <f t="shared" si="16"/>
        <v>-8.6989489141509431</v>
      </c>
    </row>
    <row r="37" spans="1:16" ht="14.75" x14ac:dyDescent="0.75">
      <c r="A37" s="114" t="s">
        <v>108</v>
      </c>
      <c r="B37" s="104">
        <v>6889031</v>
      </c>
      <c r="C37" s="104">
        <v>3814950</v>
      </c>
      <c r="D37" s="104">
        <v>1312473</v>
      </c>
      <c r="E37" s="104">
        <v>1629468</v>
      </c>
      <c r="F37" s="104">
        <v>4581261</v>
      </c>
      <c r="G37" s="104">
        <v>-5019403</v>
      </c>
      <c r="H37" s="116"/>
      <c r="J37" s="110" t="s">
        <v>6</v>
      </c>
      <c r="K37" s="95">
        <f t="shared" si="9"/>
        <v>0.8122702720855246</v>
      </c>
      <c r="L37" s="100">
        <f t="shared" si="10"/>
        <v>2.37695281461176</v>
      </c>
      <c r="M37" s="100">
        <f t="shared" si="13"/>
        <v>0.62538965662162282</v>
      </c>
      <c r="N37" s="100">
        <f t="shared" si="14"/>
        <v>0.29261570052901265</v>
      </c>
      <c r="O37" s="100">
        <f t="shared" si="15"/>
        <v>6.8663029379740435</v>
      </c>
      <c r="P37" s="100">
        <f>(G44-G40)/B40*100</f>
        <v>-7.0347203106770797</v>
      </c>
    </row>
    <row r="38" spans="1:16" ht="14.75" x14ac:dyDescent="0.75">
      <c r="A38" s="114" t="s">
        <v>118</v>
      </c>
      <c r="B38" s="104">
        <v>6857464</v>
      </c>
      <c r="C38" s="104">
        <v>3827881</v>
      </c>
      <c r="D38" s="104">
        <v>1328856</v>
      </c>
      <c r="E38" s="104">
        <v>1627208</v>
      </c>
      <c r="F38" s="104">
        <v>4449980</v>
      </c>
      <c r="G38" s="104">
        <v>-5012144</v>
      </c>
      <c r="H38" s="116"/>
      <c r="J38" s="107" t="s">
        <v>7</v>
      </c>
      <c r="K38" s="86">
        <f t="shared" si="9"/>
        <v>1.2045926796337758</v>
      </c>
      <c r="L38" s="100">
        <f t="shared" si="10"/>
        <v>2.8173575084351627</v>
      </c>
      <c r="M38" s="100">
        <f t="shared" si="13"/>
        <v>0.85453152008442768</v>
      </c>
      <c r="N38" s="100">
        <f t="shared" si="14"/>
        <v>0.54705253107891527</v>
      </c>
      <c r="O38" s="100">
        <f t="shared" si="15"/>
        <v>2.2858896053042987</v>
      </c>
      <c r="P38" s="100">
        <f>(G45-G41)/B41*100</f>
        <v>-7.3837511627430006</v>
      </c>
    </row>
    <row r="39" spans="1:16" ht="14.75" x14ac:dyDescent="0.75">
      <c r="A39" s="114" t="s">
        <v>121</v>
      </c>
      <c r="B39" s="104">
        <v>7033298</v>
      </c>
      <c r="C39" s="104">
        <v>3976454</v>
      </c>
      <c r="D39" s="104">
        <v>1341859</v>
      </c>
      <c r="E39" s="104">
        <v>1652174</v>
      </c>
      <c r="F39" s="104">
        <v>4504591</v>
      </c>
      <c r="G39" s="104">
        <v>-5399269</v>
      </c>
      <c r="H39" s="116"/>
      <c r="I39" s="109">
        <v>2023</v>
      </c>
      <c r="J39" s="110" t="s">
        <v>4</v>
      </c>
      <c r="K39" s="86">
        <f t="shared" si="9"/>
        <v>0.30708329348827501</v>
      </c>
      <c r="L39" s="100">
        <f t="shared" si="10"/>
        <v>2.0185105813571906E-2</v>
      </c>
      <c r="M39" s="86">
        <f t="shared" si="13"/>
        <v>1.0462406788359784</v>
      </c>
      <c r="N39" s="86">
        <f t="shared" si="14"/>
        <v>1.6531285194080412</v>
      </c>
      <c r="O39" s="86">
        <f t="shared" si="15"/>
        <v>-0.47126099121665832</v>
      </c>
      <c r="P39" s="86">
        <f t="shared" ref="P39:P40" si="17">(G46-G42)/B42*100</f>
        <v>-1.9037705695103082</v>
      </c>
    </row>
    <row r="40" spans="1:16" ht="14.75" x14ac:dyDescent="0.75">
      <c r="A40" s="114" t="s">
        <v>122</v>
      </c>
      <c r="B40" s="104">
        <v>7116843</v>
      </c>
      <c r="C40" s="104">
        <v>4181221</v>
      </c>
      <c r="D40" s="104">
        <v>1348858</v>
      </c>
      <c r="E40" s="104">
        <v>1662339</v>
      </c>
      <c r="F40" s="104">
        <v>4665248</v>
      </c>
      <c r="G40" s="104">
        <v>-5562922</v>
      </c>
      <c r="J40" s="107" t="s">
        <v>5</v>
      </c>
      <c r="K40" s="86">
        <f t="shared" si="9"/>
        <v>-0.10624920505601931</v>
      </c>
      <c r="L40" s="100">
        <f t="shared" si="10"/>
        <v>-0.51579059542593531</v>
      </c>
      <c r="M40" s="86">
        <f t="shared" si="13"/>
        <v>1.085908951842723</v>
      </c>
      <c r="N40" s="86">
        <f t="shared" si="14"/>
        <v>1.1292089061227015</v>
      </c>
      <c r="O40" s="86">
        <f t="shared" si="15"/>
        <v>-0.90142007074571762</v>
      </c>
      <c r="P40" s="86">
        <f t="shared" si="17"/>
        <v>1.78156829986834</v>
      </c>
    </row>
    <row r="41" spans="1:16" ht="14.75" x14ac:dyDescent="0.75">
      <c r="A41" s="114" t="s">
        <v>123</v>
      </c>
      <c r="B41" s="104">
        <v>7167319</v>
      </c>
      <c r="C41" s="104">
        <v>4271584</v>
      </c>
      <c r="D41" s="104">
        <v>1353136</v>
      </c>
      <c r="E41" s="104">
        <v>1657875</v>
      </c>
      <c r="F41" s="104">
        <v>4798254</v>
      </c>
      <c r="G41" s="104">
        <v>-5572964</v>
      </c>
      <c r="J41" s="110"/>
    </row>
    <row r="42" spans="1:16" ht="21" x14ac:dyDescent="0.75">
      <c r="A42" s="114" t="s">
        <v>124</v>
      </c>
      <c r="B42" s="104">
        <v>7267735</v>
      </c>
      <c r="C42" s="104">
        <v>4398591</v>
      </c>
      <c r="D42" s="104">
        <v>1359236</v>
      </c>
      <c r="E42" s="104">
        <v>1638067</v>
      </c>
      <c r="F42" s="104">
        <v>4984815</v>
      </c>
      <c r="G42" s="104">
        <v>-5900114</v>
      </c>
      <c r="K42" s="81" t="s">
        <v>8</v>
      </c>
      <c r="L42" s="81" t="s">
        <v>68</v>
      </c>
      <c r="M42" s="81" t="s">
        <v>69</v>
      </c>
      <c r="N42" s="81" t="s">
        <v>70</v>
      </c>
      <c r="O42" s="81" t="s">
        <v>71</v>
      </c>
      <c r="P42" s="81" t="s">
        <v>72</v>
      </c>
    </row>
    <row r="43" spans="1:16" ht="11.25" customHeight="1" x14ac:dyDescent="0.75">
      <c r="A43" s="114" t="s">
        <v>125</v>
      </c>
      <c r="B43" s="104">
        <v>7272525</v>
      </c>
      <c r="C43" s="104">
        <v>4375147</v>
      </c>
      <c r="D43" s="104">
        <v>1374570</v>
      </c>
      <c r="E43" s="104">
        <v>1669266</v>
      </c>
      <c r="F43" s="104">
        <v>5001964</v>
      </c>
      <c r="G43" s="104">
        <v>-6011092</v>
      </c>
    </row>
    <row r="44" spans="1:16" ht="15" customHeight="1" x14ac:dyDescent="0.75">
      <c r="A44" s="114" t="s">
        <v>126</v>
      </c>
      <c r="B44" s="104">
        <v>7174651</v>
      </c>
      <c r="C44" s="104">
        <v>4350385</v>
      </c>
      <c r="D44" s="104">
        <v>1393366</v>
      </c>
      <c r="E44" s="104">
        <v>1683164</v>
      </c>
      <c r="F44" s="104">
        <v>5153912</v>
      </c>
      <c r="G44" s="104">
        <v>-6063572</v>
      </c>
    </row>
    <row r="45" spans="1:16" ht="15.75" customHeight="1" x14ac:dyDescent="0.75">
      <c r="A45" s="112" t="s">
        <v>127</v>
      </c>
      <c r="B45" s="104">
        <v>7253656</v>
      </c>
      <c r="C45" s="104">
        <v>4473513</v>
      </c>
      <c r="D45" s="104">
        <v>1414383</v>
      </c>
      <c r="E45" s="104">
        <v>1697084</v>
      </c>
      <c r="F45" s="104">
        <v>4962091</v>
      </c>
      <c r="G45" s="104">
        <v>-6102181</v>
      </c>
    </row>
    <row r="46" spans="1:16" ht="15.75" customHeight="1" x14ac:dyDescent="0.75">
      <c r="A46" s="112" t="s">
        <v>128</v>
      </c>
      <c r="B46" s="104">
        <v>7290053</v>
      </c>
      <c r="C46" s="104">
        <v>4400058</v>
      </c>
      <c r="D46" s="104">
        <v>1435274</v>
      </c>
      <c r="E46" s="104">
        <v>1758212</v>
      </c>
      <c r="F46" s="104">
        <v>4950565</v>
      </c>
      <c r="G46" s="104">
        <v>-6038475</v>
      </c>
    </row>
    <row r="47" spans="1:16" ht="13.5" customHeight="1" x14ac:dyDescent="0.75">
      <c r="A47" s="112" t="s">
        <v>129</v>
      </c>
      <c r="B47" s="104">
        <v>7264798</v>
      </c>
      <c r="C47" s="104">
        <v>4337636</v>
      </c>
      <c r="D47" s="104">
        <v>1453543</v>
      </c>
      <c r="E47" s="104">
        <v>1751388</v>
      </c>
      <c r="F47" s="104">
        <v>4936408</v>
      </c>
      <c r="G47" s="104">
        <v>-5881527</v>
      </c>
    </row>
    <row r="48" spans="1:16" ht="18" customHeight="1" x14ac:dyDescent="0.75">
      <c r="A48" s="114"/>
      <c r="B48" s="104"/>
      <c r="C48" s="104"/>
      <c r="D48" s="104"/>
      <c r="E48" s="104"/>
      <c r="F48" s="104"/>
      <c r="G48" s="104"/>
    </row>
    <row r="49" spans="1:7" ht="14.25" customHeight="1" x14ac:dyDescent="0.75">
      <c r="A49" s="114"/>
      <c r="B49" s="104"/>
      <c r="C49" s="104"/>
      <c r="D49" s="104"/>
      <c r="E49" s="104"/>
      <c r="F49" s="104"/>
      <c r="G49" s="104"/>
    </row>
    <row r="50" spans="1:7" ht="14.25" customHeight="1" x14ac:dyDescent="0.65">
      <c r="A50" s="102" t="s">
        <v>88</v>
      </c>
      <c r="B50" s="102"/>
      <c r="C50" s="102"/>
    </row>
    <row r="51" spans="1:7" ht="14.25" customHeight="1" x14ac:dyDescent="0.65">
      <c r="A51" s="71"/>
      <c r="B51" s="103">
        <v>45169</v>
      </c>
      <c r="C51" s="28"/>
    </row>
  </sheetData>
  <mergeCells count="4">
    <mergeCell ref="A1:G1"/>
    <mergeCell ref="J1:P3"/>
    <mergeCell ref="A2:G2"/>
    <mergeCell ref="A3:G3"/>
  </mergeCells>
  <phoneticPr fontId="27" type="noConversion"/>
  <pageMargins left="0.74803149606299213" right="0.74803149606299213" top="0.74803149606299213" bottom="0.51181102362204722" header="0.51181102362204722" footer="0.74803149606299213"/>
  <pageSetup paperSize="9" scale="5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  <pageSetUpPr fitToPage="1"/>
  </sheetPr>
  <dimension ref="A1:AP38"/>
  <sheetViews>
    <sheetView showGridLines="0" zoomScale="40" zoomScaleNormal="40" workbookViewId="0">
      <selection sqref="A1:AO1"/>
    </sheetView>
  </sheetViews>
  <sheetFormatPr defaultColWidth="0" defaultRowHeight="0" customHeight="1" zeroHeight="1" x14ac:dyDescent="0.6"/>
  <cols>
    <col min="1" max="1" width="7.86328125" style="71" customWidth="1"/>
    <col min="2" max="2" width="26.40625" style="71" customWidth="1"/>
    <col min="3" max="3" width="29.26953125" style="26" customWidth="1"/>
    <col min="4" max="18" width="11.1328125" style="26" bestFit="1" customWidth="1"/>
    <col min="19" max="19" width="12.86328125" style="26" customWidth="1"/>
    <col min="20" max="20" width="12" style="26" customWidth="1"/>
    <col min="21" max="21" width="11.40625" style="26" customWidth="1"/>
    <col min="22" max="22" width="15.1328125" style="26" customWidth="1"/>
    <col min="23" max="40" width="11.1328125" style="26" customWidth="1"/>
    <col min="41" max="41" width="13.7265625" style="26" customWidth="1"/>
    <col min="42" max="16384" width="9.1328125" style="26" hidden="1"/>
  </cols>
  <sheetData>
    <row r="1" spans="1:42" ht="15.5" x14ac:dyDescent="0.7">
      <c r="A1" s="174" t="s">
        <v>89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</row>
    <row r="2" spans="1:42" ht="13" x14ac:dyDescent="0.6">
      <c r="A2" s="26"/>
      <c r="B2" s="26"/>
      <c r="D2" s="28">
        <v>2014</v>
      </c>
      <c r="E2" s="28"/>
      <c r="F2" s="28"/>
      <c r="G2" s="28"/>
      <c r="H2" s="28">
        <v>2015</v>
      </c>
      <c r="I2" s="28"/>
      <c r="J2" s="28"/>
      <c r="K2" s="28"/>
      <c r="L2" s="28">
        <v>2016</v>
      </c>
      <c r="M2" s="28"/>
      <c r="N2" s="28"/>
      <c r="O2" s="28"/>
      <c r="P2" s="28">
        <v>2017</v>
      </c>
      <c r="Q2" s="28"/>
      <c r="R2" s="28"/>
      <c r="T2" s="28">
        <v>2018</v>
      </c>
      <c r="X2" s="27">
        <v>2019</v>
      </c>
      <c r="Y2" s="27"/>
      <c r="Z2" s="27"/>
      <c r="AA2" s="27"/>
      <c r="AB2" s="29">
        <v>2020</v>
      </c>
      <c r="AC2" s="29"/>
      <c r="AD2" s="29"/>
      <c r="AE2" s="29"/>
      <c r="AF2" s="29">
        <v>2021</v>
      </c>
      <c r="AG2" s="29"/>
      <c r="AH2" s="29"/>
      <c r="AI2" s="29"/>
      <c r="AJ2" s="29">
        <v>2022</v>
      </c>
      <c r="AK2" s="29"/>
      <c r="AL2" s="29"/>
      <c r="AM2" s="29"/>
      <c r="AN2" s="29">
        <v>2023</v>
      </c>
    </row>
    <row r="3" spans="1:42" ht="12" customHeight="1" x14ac:dyDescent="0.6">
      <c r="A3" s="26"/>
      <c r="B3" s="26"/>
      <c r="D3" s="28" t="s">
        <v>4</v>
      </c>
      <c r="E3" s="28" t="s">
        <v>5</v>
      </c>
      <c r="F3" s="28" t="s">
        <v>6</v>
      </c>
      <c r="G3" s="28" t="s">
        <v>7</v>
      </c>
      <c r="H3" s="28" t="s">
        <v>4</v>
      </c>
      <c r="I3" s="28" t="s">
        <v>5</v>
      </c>
      <c r="J3" s="28" t="s">
        <v>6</v>
      </c>
      <c r="K3" s="28" t="s">
        <v>7</v>
      </c>
      <c r="L3" s="28" t="s">
        <v>4</v>
      </c>
      <c r="M3" s="28" t="s">
        <v>5</v>
      </c>
      <c r="N3" s="28" t="s">
        <v>6</v>
      </c>
      <c r="O3" s="28" t="s">
        <v>7</v>
      </c>
      <c r="P3" s="28" t="s">
        <v>4</v>
      </c>
      <c r="Q3" s="28" t="s">
        <v>5</v>
      </c>
      <c r="R3" s="28" t="s">
        <v>6</v>
      </c>
      <c r="S3" s="28" t="s">
        <v>7</v>
      </c>
      <c r="T3" s="28" t="s">
        <v>4</v>
      </c>
      <c r="U3" s="28" t="s">
        <v>5</v>
      </c>
      <c r="V3" s="28" t="s">
        <v>6</v>
      </c>
      <c r="W3" s="28" t="s">
        <v>7</v>
      </c>
      <c r="X3" s="25" t="s">
        <v>4</v>
      </c>
      <c r="Y3" s="28" t="s">
        <v>5</v>
      </c>
      <c r="Z3" s="28" t="s">
        <v>6</v>
      </c>
      <c r="AA3" s="64" t="s">
        <v>7</v>
      </c>
      <c r="AB3" s="25" t="s">
        <v>4</v>
      </c>
      <c r="AC3" s="28" t="s">
        <v>5</v>
      </c>
      <c r="AD3" s="25" t="s">
        <v>6</v>
      </c>
      <c r="AE3" s="64" t="s">
        <v>7</v>
      </c>
      <c r="AF3" s="27" t="s">
        <v>4</v>
      </c>
      <c r="AG3" s="28" t="s">
        <v>5</v>
      </c>
      <c r="AH3" s="27" t="s">
        <v>6</v>
      </c>
      <c r="AI3" s="64" t="s">
        <v>7</v>
      </c>
      <c r="AJ3" s="27" t="s">
        <v>4</v>
      </c>
      <c r="AK3" s="28" t="s">
        <v>5</v>
      </c>
      <c r="AL3" s="27" t="s">
        <v>6</v>
      </c>
      <c r="AM3" s="64" t="s">
        <v>7</v>
      </c>
      <c r="AN3" s="27" t="s">
        <v>4</v>
      </c>
      <c r="AO3" s="28" t="s">
        <v>5</v>
      </c>
    </row>
    <row r="4" spans="1:42" s="71" customFormat="1" ht="14.75" x14ac:dyDescent="0.75">
      <c r="A4" s="29"/>
      <c r="B4" s="30" t="s">
        <v>71</v>
      </c>
      <c r="C4" s="30" t="s">
        <v>90</v>
      </c>
      <c r="D4" s="105">
        <v>2450.6999999999998</v>
      </c>
      <c r="E4" s="105">
        <v>2493.4</v>
      </c>
      <c r="F4" s="105">
        <v>2625.5</v>
      </c>
      <c r="G4" s="105">
        <v>2816.7</v>
      </c>
      <c r="H4" s="105">
        <v>2476.5</v>
      </c>
      <c r="I4" s="105">
        <v>2555.1999999999998</v>
      </c>
      <c r="J4" s="105">
        <v>2663.4</v>
      </c>
      <c r="K4" s="105">
        <v>2809.5</v>
      </c>
      <c r="L4" s="105">
        <v>2391.5</v>
      </c>
      <c r="M4" s="105">
        <v>2569.5</v>
      </c>
      <c r="N4" s="105">
        <v>2678.2</v>
      </c>
      <c r="O4" s="105">
        <v>2850.8</v>
      </c>
      <c r="P4" s="105">
        <v>2719.6</v>
      </c>
      <c r="Q4" s="105">
        <v>2783.8</v>
      </c>
      <c r="R4" s="105">
        <v>2956.9</v>
      </c>
      <c r="S4" s="105">
        <v>3187</v>
      </c>
      <c r="T4" s="105">
        <v>2969.9</v>
      </c>
      <c r="U4" s="105">
        <v>3193.3</v>
      </c>
      <c r="V4" s="105">
        <v>3189.7</v>
      </c>
      <c r="W4" s="105">
        <v>3420.5</v>
      </c>
      <c r="X4" s="105">
        <v>3123.6</v>
      </c>
      <c r="Y4" s="105">
        <v>3158.2</v>
      </c>
      <c r="Z4" s="105">
        <v>3298.5</v>
      </c>
      <c r="AA4" s="105">
        <v>3385.3</v>
      </c>
      <c r="AB4" s="105">
        <v>3266.4</v>
      </c>
      <c r="AC4" s="105">
        <v>2842.7</v>
      </c>
      <c r="AD4" s="105">
        <v>3452.8</v>
      </c>
      <c r="AE4" s="105">
        <v>3742.7</v>
      </c>
      <c r="AF4" s="105">
        <v>3526.2</v>
      </c>
      <c r="AG4" s="105">
        <v>3776</v>
      </c>
      <c r="AH4" s="105">
        <v>4388.7</v>
      </c>
      <c r="AI4" s="105">
        <v>4761.5</v>
      </c>
      <c r="AJ4" s="105">
        <v>4886.7</v>
      </c>
      <c r="AK4" s="105">
        <v>5194.3</v>
      </c>
      <c r="AL4" s="105">
        <v>5720.2</v>
      </c>
      <c r="AM4" s="105">
        <v>5559.7</v>
      </c>
      <c r="AN4" s="105">
        <v>5124.6000000000004</v>
      </c>
      <c r="AO4" s="105">
        <v>4500.3999999999996</v>
      </c>
      <c r="AP4" s="105">
        <v>5536.4</v>
      </c>
    </row>
    <row r="5" spans="1:42" s="71" customFormat="1" ht="14.75" x14ac:dyDescent="0.75">
      <c r="A5" s="26"/>
      <c r="B5" s="30" t="s">
        <v>72</v>
      </c>
      <c r="C5" s="30" t="s">
        <v>91</v>
      </c>
      <c r="D5" s="105">
        <v>-3068.8</v>
      </c>
      <c r="E5" s="105">
        <v>-3120.5</v>
      </c>
      <c r="F5" s="105">
        <v>-3306.5</v>
      </c>
      <c r="G5" s="105">
        <v>-3413.2</v>
      </c>
      <c r="H5" s="105">
        <v>-3050.1</v>
      </c>
      <c r="I5" s="105">
        <v>-3139.2</v>
      </c>
      <c r="J5" s="105">
        <v>-3295.5</v>
      </c>
      <c r="K5" s="105">
        <v>-3225.4</v>
      </c>
      <c r="L5" s="105">
        <v>-2828.1</v>
      </c>
      <c r="M5" s="105">
        <v>-3068</v>
      </c>
      <c r="N5" s="105">
        <v>-3149.9</v>
      </c>
      <c r="O5" s="105">
        <v>-3370.5</v>
      </c>
      <c r="P5" s="105">
        <v>-3257.4</v>
      </c>
      <c r="Q5" s="105">
        <v>-3452</v>
      </c>
      <c r="R5" s="105">
        <v>-3777.4</v>
      </c>
      <c r="S5" s="105">
        <v>-3690</v>
      </c>
      <c r="T5" s="105">
        <v>-3477.4</v>
      </c>
      <c r="U5" s="105">
        <v>-3857.4</v>
      </c>
      <c r="V5" s="105">
        <v>-4313.8999999999996</v>
      </c>
      <c r="W5" s="105">
        <v>-4144.2</v>
      </c>
      <c r="X5" s="105">
        <v>-3730.2</v>
      </c>
      <c r="Y5" s="105">
        <v>-4044.8</v>
      </c>
      <c r="Z5" s="105">
        <v>-4087.5</v>
      </c>
      <c r="AA5" s="105">
        <v>-4051.1</v>
      </c>
      <c r="AB5" s="105">
        <v>-3720.9</v>
      </c>
      <c r="AC5" s="105">
        <v>-3228.3</v>
      </c>
      <c r="AD5" s="105">
        <v>-4043.7</v>
      </c>
      <c r="AE5" s="105">
        <v>-4166.6000000000004</v>
      </c>
      <c r="AF5" s="105">
        <v>-3910.7</v>
      </c>
      <c r="AG5" s="105">
        <v>-4844.8999999999996</v>
      </c>
      <c r="AH5" s="105">
        <v>-5523.8</v>
      </c>
      <c r="AI5" s="105">
        <v>-5239.5</v>
      </c>
      <c r="AJ5" s="105">
        <v>-5690.3</v>
      </c>
      <c r="AK5" s="105">
        <v>-6581.5</v>
      </c>
      <c r="AL5" s="105">
        <v>-7212.3</v>
      </c>
      <c r="AM5" s="105">
        <v>-7011.5</v>
      </c>
      <c r="AN5" s="105">
        <v>-5832</v>
      </c>
      <c r="AO5" s="105">
        <v>-5932</v>
      </c>
      <c r="AP5" s="105">
        <v>7018.4</v>
      </c>
    </row>
    <row r="6" spans="1:42" ht="13" x14ac:dyDescent="0.6">
      <c r="A6" s="26"/>
      <c r="B6" s="30" t="s">
        <v>92</v>
      </c>
      <c r="C6" s="30" t="s">
        <v>93</v>
      </c>
      <c r="D6" s="43">
        <f>D4+D5</f>
        <v>-618.10000000000036</v>
      </c>
      <c r="E6" s="43">
        <f t="shared" ref="E6:V6" si="0">E4+E5</f>
        <v>-627.09999999999991</v>
      </c>
      <c r="F6" s="43">
        <f t="shared" si="0"/>
        <v>-681</v>
      </c>
      <c r="G6" s="43">
        <f t="shared" si="0"/>
        <v>-596.5</v>
      </c>
      <c r="H6" s="43">
        <f t="shared" si="0"/>
        <v>-573.59999999999991</v>
      </c>
      <c r="I6" s="43">
        <f t="shared" si="0"/>
        <v>-584</v>
      </c>
      <c r="J6" s="43">
        <f t="shared" si="0"/>
        <v>-632.09999999999991</v>
      </c>
      <c r="K6" s="43">
        <f t="shared" si="0"/>
        <v>-415.90000000000009</v>
      </c>
      <c r="L6" s="43">
        <f t="shared" si="0"/>
        <v>-436.59999999999991</v>
      </c>
      <c r="M6" s="43">
        <f t="shared" si="0"/>
        <v>-498.5</v>
      </c>
      <c r="N6" s="43">
        <f t="shared" si="0"/>
        <v>-471.70000000000027</v>
      </c>
      <c r="O6" s="43">
        <f t="shared" si="0"/>
        <v>-519.69999999999982</v>
      </c>
      <c r="P6" s="43">
        <f t="shared" si="0"/>
        <v>-537.80000000000018</v>
      </c>
      <c r="Q6" s="43">
        <f t="shared" si="0"/>
        <v>-668.19999999999982</v>
      </c>
      <c r="R6" s="43">
        <f t="shared" si="0"/>
        <v>-820.5</v>
      </c>
      <c r="S6" s="43">
        <f t="shared" si="0"/>
        <v>-503</v>
      </c>
      <c r="T6" s="43">
        <f t="shared" si="0"/>
        <v>-507.5</v>
      </c>
      <c r="U6" s="43">
        <f t="shared" si="0"/>
        <v>-664.09999999999991</v>
      </c>
      <c r="V6" s="43">
        <f t="shared" si="0"/>
        <v>-1124.1999999999998</v>
      </c>
      <c r="W6" s="43">
        <f t="shared" ref="W6:AB6" si="1">W4+W5</f>
        <v>-723.69999999999982</v>
      </c>
      <c r="X6" s="43">
        <f t="shared" si="1"/>
        <v>-606.59999999999991</v>
      </c>
      <c r="Y6" s="43">
        <f t="shared" si="1"/>
        <v>-886.60000000000036</v>
      </c>
      <c r="Z6" s="43">
        <f t="shared" si="1"/>
        <v>-789</v>
      </c>
      <c r="AA6" s="43">
        <f t="shared" si="1"/>
        <v>-665.79999999999973</v>
      </c>
      <c r="AB6" s="76">
        <f t="shared" si="1"/>
        <v>-454.5</v>
      </c>
      <c r="AC6" s="76">
        <f t="shared" ref="AC6:AG6" si="2">AC4+AC5</f>
        <v>-385.60000000000036</v>
      </c>
      <c r="AD6" s="76">
        <f t="shared" si="2"/>
        <v>-590.89999999999964</v>
      </c>
      <c r="AE6" s="76">
        <f t="shared" si="2"/>
        <v>-423.90000000000055</v>
      </c>
      <c r="AF6" s="76">
        <f t="shared" si="2"/>
        <v>-384.5</v>
      </c>
      <c r="AG6" s="76">
        <f t="shared" si="2"/>
        <v>-1068.8999999999996</v>
      </c>
      <c r="AH6" s="76">
        <f t="shared" ref="AH6:AL6" si="3">AH4+AH5</f>
        <v>-1135.1000000000004</v>
      </c>
      <c r="AI6" s="76">
        <f t="shared" si="3"/>
        <v>-478</v>
      </c>
      <c r="AJ6" s="76">
        <f t="shared" si="3"/>
        <v>-803.60000000000036</v>
      </c>
      <c r="AK6" s="76">
        <f t="shared" si="3"/>
        <v>-1387.1999999999998</v>
      </c>
      <c r="AL6" s="76">
        <f t="shared" si="3"/>
        <v>-1492.1000000000004</v>
      </c>
      <c r="AM6" s="76">
        <f>AM4+AM5</f>
        <v>-1451.8000000000002</v>
      </c>
      <c r="AN6" s="76">
        <f>AN4+AN5</f>
        <v>-707.39999999999964</v>
      </c>
      <c r="AO6" s="76">
        <f>AO4+AO5</f>
        <v>-1431.6000000000004</v>
      </c>
    </row>
    <row r="7" spans="1:42" ht="13" x14ac:dyDescent="0.6">
      <c r="A7" s="26"/>
      <c r="B7" s="26"/>
      <c r="C7" s="31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</row>
    <row r="8" spans="1:42" ht="26" x14ac:dyDescent="0.75">
      <c r="A8" s="26"/>
      <c r="B8" s="32" t="s">
        <v>94</v>
      </c>
      <c r="C8" s="33" t="s">
        <v>95</v>
      </c>
      <c r="D8" s="104">
        <v>5306163</v>
      </c>
      <c r="E8" s="104">
        <v>5877021</v>
      </c>
      <c r="F8" s="104">
        <v>6150064</v>
      </c>
      <c r="G8" s="104">
        <v>6292554</v>
      </c>
      <c r="H8" s="104">
        <v>5473430</v>
      </c>
      <c r="I8" s="104">
        <v>6157564</v>
      </c>
      <c r="J8" s="104">
        <v>6451672</v>
      </c>
      <c r="K8" s="104">
        <v>6489461</v>
      </c>
      <c r="L8" s="104">
        <v>5655692</v>
      </c>
      <c r="M8" s="104">
        <v>6336617</v>
      </c>
      <c r="N8" s="104">
        <v>6574935</v>
      </c>
      <c r="O8" s="104">
        <v>6804080</v>
      </c>
      <c r="P8" s="104">
        <v>5955494</v>
      </c>
      <c r="Q8" s="104">
        <v>6740678</v>
      </c>
      <c r="R8" s="104">
        <v>7073196</v>
      </c>
      <c r="S8" s="104">
        <v>7215064</v>
      </c>
      <c r="T8" s="104">
        <v>6300623</v>
      </c>
      <c r="U8" s="104">
        <v>7321112</v>
      </c>
      <c r="V8" s="104">
        <v>7679949</v>
      </c>
      <c r="W8" s="104">
        <v>7851873</v>
      </c>
      <c r="X8" s="104">
        <v>6792148</v>
      </c>
      <c r="Y8" s="104">
        <v>7699103</v>
      </c>
      <c r="Z8" s="104">
        <v>8109573</v>
      </c>
      <c r="AA8" s="104">
        <v>8077821</v>
      </c>
      <c r="AB8" s="104">
        <v>6980051</v>
      </c>
      <c r="AC8" s="104">
        <v>7148888</v>
      </c>
      <c r="AD8" s="104">
        <v>8013111</v>
      </c>
      <c r="AE8" s="104">
        <v>8123040</v>
      </c>
      <c r="AF8" s="104">
        <v>7050268</v>
      </c>
      <c r="AG8" s="104">
        <v>8218373</v>
      </c>
      <c r="AH8" s="104">
        <v>8999669</v>
      </c>
      <c r="AI8" s="104">
        <v>9348224</v>
      </c>
      <c r="AJ8" s="104">
        <v>8331299</v>
      </c>
      <c r="AK8" s="104">
        <v>9613260</v>
      </c>
      <c r="AL8" s="104">
        <v>10421954</v>
      </c>
      <c r="AM8" s="104">
        <v>10696005</v>
      </c>
      <c r="AN8" s="104">
        <v>9148738</v>
      </c>
      <c r="AO8" s="104">
        <v>10172042</v>
      </c>
      <c r="AP8" s="26">
        <v>9017056</v>
      </c>
    </row>
    <row r="9" spans="1:42" s="34" customFormat="1" ht="13" x14ac:dyDescent="0.6">
      <c r="B9" s="30" t="s">
        <v>96</v>
      </c>
      <c r="C9" s="35" t="s">
        <v>97</v>
      </c>
      <c r="D9" s="36">
        <f>(D6/(D8/1000)*100)</f>
        <v>-11.648718669215409</v>
      </c>
      <c r="E9" s="36">
        <f t="shared" ref="E9:V9" si="4">(E6/(E8/1000)*100)</f>
        <v>-10.670371945242325</v>
      </c>
      <c r="F9" s="36">
        <f t="shared" si="4"/>
        <v>-11.073055499910245</v>
      </c>
      <c r="G9" s="36">
        <f t="shared" si="4"/>
        <v>-9.4794577845498029</v>
      </c>
      <c r="H9" s="36">
        <f t="shared" si="4"/>
        <v>-10.479717471494107</v>
      </c>
      <c r="I9" s="36">
        <f t="shared" si="4"/>
        <v>-9.4842700782322353</v>
      </c>
      <c r="J9" s="36">
        <f t="shared" si="4"/>
        <v>-9.7974602552640615</v>
      </c>
      <c r="K9" s="36">
        <f t="shared" si="4"/>
        <v>-6.4088527537186843</v>
      </c>
      <c r="L9" s="36">
        <f t="shared" si="4"/>
        <v>-7.7196565866740965</v>
      </c>
      <c r="M9" s="36">
        <f t="shared" si="4"/>
        <v>-7.8669738126826978</v>
      </c>
      <c r="N9" s="36">
        <f t="shared" si="4"/>
        <v>-7.1742154104945559</v>
      </c>
      <c r="O9" s="36">
        <f t="shared" si="4"/>
        <v>-7.6380642202913513</v>
      </c>
      <c r="P9" s="36">
        <f t="shared" si="4"/>
        <v>-9.0303172163383962</v>
      </c>
      <c r="Q9" s="36">
        <f t="shared" si="4"/>
        <v>-9.9129494095401061</v>
      </c>
      <c r="R9" s="36">
        <f t="shared" si="4"/>
        <v>-11.600130973325212</v>
      </c>
      <c r="S9" s="36">
        <f t="shared" si="4"/>
        <v>-6.9715251313086064</v>
      </c>
      <c r="T9" s="36">
        <f t="shared" si="4"/>
        <v>-8.0547590293848721</v>
      </c>
      <c r="U9" s="36">
        <f t="shared" si="4"/>
        <v>-9.0710263686718609</v>
      </c>
      <c r="V9" s="36">
        <f t="shared" si="4"/>
        <v>-14.638118039585937</v>
      </c>
      <c r="W9" s="36">
        <f t="shared" ref="W9:AC9" si="5">(W6/(W8/1000)*100)</f>
        <v>-9.2169091374758594</v>
      </c>
      <c r="X9" s="36">
        <f t="shared" si="5"/>
        <v>-8.9309007989814102</v>
      </c>
      <c r="Y9" s="36">
        <f t="shared" si="5"/>
        <v>-11.515627210078893</v>
      </c>
      <c r="Z9" s="36">
        <f t="shared" si="5"/>
        <v>-9.7292422178085083</v>
      </c>
      <c r="AA9" s="36">
        <f t="shared" si="5"/>
        <v>-8.2423217845505583</v>
      </c>
      <c r="AB9" s="77">
        <f t="shared" si="5"/>
        <v>-6.5114137418193652</v>
      </c>
      <c r="AC9" s="77">
        <f t="shared" si="5"/>
        <v>-5.3938458680566876</v>
      </c>
      <c r="AD9" s="77">
        <f t="shared" ref="AD9:AH9" si="6">(AD6/(AD8/1000)*100)</f>
        <v>-7.374164665883197</v>
      </c>
      <c r="AE9" s="77">
        <f t="shared" si="6"/>
        <v>-5.2184896294983227</v>
      </c>
      <c r="AF9" s="77">
        <f t="shared" si="6"/>
        <v>-5.4536933915136272</v>
      </c>
      <c r="AG9" s="77">
        <f t="shared" si="6"/>
        <v>-13.006223981316007</v>
      </c>
      <c r="AH9" s="77">
        <f t="shared" si="6"/>
        <v>-12.612686088788379</v>
      </c>
      <c r="AI9" s="77">
        <f>(AI6/(AI8/1000)*100)</f>
        <v>-5.1132707132392206</v>
      </c>
      <c r="AJ9" s="36">
        <f>(AJ6/(AJ8/1000)*100)</f>
        <v>-9.6455546728067283</v>
      </c>
      <c r="AK9" s="36">
        <f>(AK6/(AK8/1000)*100)</f>
        <v>-14.430068467928672</v>
      </c>
      <c r="AL9" s="36">
        <f>(AL6/(AL8/1000)*100)</f>
        <v>-14.316892974196591</v>
      </c>
      <c r="AM9" s="77">
        <f t="shared" ref="AM9" si="7">(AM6/(AM8/1000)*100)</f>
        <v>-13.573292084287548</v>
      </c>
      <c r="AN9" s="77">
        <f>(AN6/(AN8/1000)*100)</f>
        <v>-7.7322139949794133</v>
      </c>
      <c r="AO9" s="77">
        <f>(AO6/(AO8/1000)*100)</f>
        <v>-14.073870320236589</v>
      </c>
    </row>
    <row r="10" spans="1:42" ht="13" x14ac:dyDescent="0.6">
      <c r="C10" s="37"/>
    </row>
    <row r="11" spans="1:42" ht="13" x14ac:dyDescent="0.6"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</row>
    <row r="12" spans="1:42" ht="13" x14ac:dyDescent="0.6">
      <c r="A12" s="176" t="s">
        <v>109</v>
      </c>
      <c r="B12" s="176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</row>
    <row r="13" spans="1:42" ht="14.75" x14ac:dyDescent="0.75">
      <c r="A13" s="122" t="s">
        <v>117</v>
      </c>
      <c r="B13" s="118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</row>
    <row r="14" spans="1:42" ht="13" x14ac:dyDescent="0.6">
      <c r="A14" s="173" t="s">
        <v>88</v>
      </c>
      <c r="B14" s="173"/>
      <c r="C14" s="91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146"/>
      <c r="AN14" s="146"/>
      <c r="AO14" s="90"/>
    </row>
    <row r="15" spans="1:42" ht="14.75" x14ac:dyDescent="0.6">
      <c r="A15" s="119"/>
      <c r="B15" s="120" t="s">
        <v>134</v>
      </c>
      <c r="C15" s="92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146"/>
      <c r="AN15" s="146"/>
      <c r="AO15" s="90"/>
    </row>
    <row r="16" spans="1:42" ht="14.75" x14ac:dyDescent="0.75">
      <c r="B16" s="121"/>
      <c r="C16" s="91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</row>
    <row r="17" spans="1:41" ht="12" customHeight="1" x14ac:dyDescent="0.6"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</row>
    <row r="18" spans="1:41" ht="13" x14ac:dyDescent="0.6"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</row>
    <row r="19" spans="1:41" ht="13" x14ac:dyDescent="0.6">
      <c r="A19" s="176" t="s">
        <v>109</v>
      </c>
      <c r="B19" s="176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</row>
    <row r="20" spans="1:41" ht="14.75" x14ac:dyDescent="0.75">
      <c r="A20" s="122" t="s">
        <v>116</v>
      </c>
      <c r="B20" s="118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</row>
    <row r="21" spans="1:41" ht="13" x14ac:dyDescent="0.6">
      <c r="A21" s="173" t="s">
        <v>88</v>
      </c>
      <c r="B21" s="173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</row>
    <row r="22" spans="1:41" ht="14.75" x14ac:dyDescent="0.6">
      <c r="A22" s="119"/>
      <c r="B22" s="120" t="s">
        <v>134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</row>
    <row r="23" spans="1:41" ht="13" x14ac:dyDescent="0.6"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</row>
    <row r="24" spans="1:41" ht="13" x14ac:dyDescent="0.6"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</row>
    <row r="25" spans="1:41" ht="13" x14ac:dyDescent="0.6"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</row>
    <row r="26" spans="1:41" ht="13" x14ac:dyDescent="0.6"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</row>
    <row r="27" spans="1:41" ht="13" x14ac:dyDescent="0.6"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</row>
    <row r="28" spans="1:41" ht="14.75" x14ac:dyDescent="0.75">
      <c r="C28" s="90"/>
      <c r="D28" s="9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90"/>
      <c r="T28" s="90"/>
      <c r="U28" s="90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0"/>
    </row>
    <row r="29" spans="1:41" ht="14.25" x14ac:dyDescent="0.65">
      <c r="C29" s="90"/>
      <c r="D29" s="9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</row>
    <row r="30" spans="1:41" ht="14.25" x14ac:dyDescent="0.65">
      <c r="C30" s="90"/>
      <c r="D30" s="9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</row>
    <row r="31" spans="1:41" ht="14.25" x14ac:dyDescent="0.65">
      <c r="C31" s="90"/>
      <c r="D31" s="9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</row>
    <row r="32" spans="1:41" ht="14.25" x14ac:dyDescent="0.65">
      <c r="C32" s="90"/>
      <c r="D32" s="9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</row>
    <row r="33" spans="3:41" ht="14.25" x14ac:dyDescent="0.65">
      <c r="C33" s="90"/>
      <c r="D33" s="9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</row>
    <row r="34" spans="3:41" ht="14.25" x14ac:dyDescent="0.65">
      <c r="C34" s="90"/>
      <c r="D34" s="9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</row>
    <row r="35" spans="3:41" ht="14.25" x14ac:dyDescent="0.65">
      <c r="C35" s="90"/>
      <c r="D35" s="9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</row>
    <row r="36" spans="3:41" ht="14.25" hidden="1" customHeight="1" x14ac:dyDescent="0.65"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7" spans="3:41" ht="14.25" hidden="1" customHeight="1" x14ac:dyDescent="0.65"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3:41" ht="14.25" hidden="1" customHeight="1" x14ac:dyDescent="0.65"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</sheetData>
  <mergeCells count="5">
    <mergeCell ref="A21:B21"/>
    <mergeCell ref="A1:AO1"/>
    <mergeCell ref="A12:B12"/>
    <mergeCell ref="A14:B14"/>
    <mergeCell ref="A19:B19"/>
  </mergeCells>
  <hyperlinks>
    <hyperlink ref="A13" r:id="rId1" display="https://data.stat.gov.lv/pxweb/lv/OSP_PUB/START__TIR__AT__ATD/ATD100c?s=atd100c&amp;" xr:uid="{AE6A9037-8E15-40C1-9CD1-20595FF2BE47}"/>
    <hyperlink ref="A20" r:id="rId2" display="https://data.stat.gov.lv/pxweb/lv/OSP_PUB/START__VEK__IS__ISP/ISP050c?s=isp050c&amp;" xr:uid="{1C7E1B23-78F5-419E-A57E-267732AC6A47}"/>
  </hyperlinks>
  <pageMargins left="0.74803149606299213" right="0.74803149606299213" top="0.74803149606299213" bottom="0.51181102362204722" header="0.51181102362204722" footer="0.74803149606299213"/>
  <pageSetup scale="40"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5" ma:contentTypeDescription="Izveidot jaunu dokumentu." ma:contentTypeScope="" ma:versionID="1560cb9997817ed351ef7feee33e300c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74ea94ba3c05ae5d941d3dc6cd68d737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TaxCatchAll xmlns="7ba305ec-9cbc-4545-996f-db38dd6e3512" xsi:nil="true"/>
    <lcf76f155ced4ddcb4097134ff3c332f xmlns="594c01c2-5651-43c1-91c6-5886a185086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4E25263-C5E3-4916-B11E-BF521B0734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E30222-255A-474E-A5B8-CB00A23CCB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076CD1-054B-40F4-B64A-78E578C30558}">
  <ds:schemaRefs>
    <ds:schemaRef ds:uri="http://schemas.microsoft.com/office/infopath/2007/PartnerControls"/>
    <ds:schemaRef ds:uri="http://purl.org/dc/dcmitype/"/>
    <ds:schemaRef ds:uri="9c70c90a-7b91-4514-9304-0bf9c3ca33df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18cde31a-aed2-49ce-b570-e812b29b6342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7ba305ec-9cbc-4545-996f-db38dd6e3512"/>
    <ds:schemaRef ds:uri="594c01c2-5651-43c1-91c6-5886a185086b"/>
  </ds:schemaRefs>
</ds:datastoreItem>
</file>

<file path=docMetadata/LabelInfo.xml><?xml version="1.0" encoding="utf-8"?>
<clbl:labelList xmlns:clbl="http://schemas.microsoft.com/office/2020/mipLabelMetadata">
  <clbl:label id="{fd50a0e4-c289-4266-b7ff-7d9cf5066e91}" enabled="0" method="" siteId="{fd50a0e4-c289-4266-b7ff-7d9cf5066e9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2023Q2_LV</vt:lpstr>
      <vt:lpstr>2023Q2_EN</vt:lpstr>
      <vt:lpstr>IKP, GDP</vt:lpstr>
      <vt:lpstr>Exp-Imp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FDP</dc:creator>
  <cp:keywords/>
  <dc:description/>
  <cp:lastModifiedBy>Viktorija</cp:lastModifiedBy>
  <cp:revision/>
  <dcterms:created xsi:type="dcterms:W3CDTF">2017-12-21T13:23:30Z</dcterms:created>
  <dcterms:modified xsi:type="dcterms:W3CDTF">2023-09-01T09:59:49Z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