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9_Lietvediba/2023/FDP_2023_1_21/"/>
    </mc:Choice>
  </mc:AlternateContent>
  <xr:revisionPtr revIDLastSave="715" documentId="13_ncr:1_{47D8985A-F474-4A5E-903D-23A81713A19B}" xr6:coauthVersionLast="47" xr6:coauthVersionMax="47" xr10:uidLastSave="{EA585FD0-3F24-442A-BAA8-0967C5988FDC}"/>
  <bookViews>
    <workbookView xWindow="-110" yWindow="-110" windowWidth="19420" windowHeight="10420" tabRatio="804" xr2:uid="{00000000-000D-0000-FFFF-FFFF00000000}"/>
  </bookViews>
  <sheets>
    <sheet name="2023Q3_LV" sheetId="1" r:id="rId1"/>
    <sheet name="2023Q3_EN" sheetId="17" r:id="rId2"/>
    <sheet name="IKP, GDP" sheetId="18" r:id="rId3"/>
    <sheet name="Exp-Imp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1" i="18" l="1"/>
  <c r="O41" i="18"/>
  <c r="N41" i="18"/>
  <c r="M41" i="18"/>
  <c r="L41" i="18"/>
  <c r="K41" i="18"/>
  <c r="K6" i="18"/>
  <c r="L6" i="18"/>
  <c r="M6" i="18"/>
  <c r="N6" i="18"/>
  <c r="O6" i="18"/>
  <c r="P6" i="18"/>
  <c r="K7" i="18"/>
  <c r="L7" i="18"/>
  <c r="M7" i="18"/>
  <c r="N7" i="18"/>
  <c r="O7" i="18"/>
  <c r="P7" i="18"/>
  <c r="K8" i="18"/>
  <c r="L8" i="18"/>
  <c r="M8" i="18"/>
  <c r="N8" i="18"/>
  <c r="O8" i="18"/>
  <c r="P8" i="18"/>
  <c r="K9" i="18"/>
  <c r="L9" i="18"/>
  <c r="M9" i="18"/>
  <c r="N9" i="18"/>
  <c r="O9" i="18"/>
  <c r="P9" i="18"/>
  <c r="K10" i="18"/>
  <c r="L10" i="18"/>
  <c r="M10" i="18"/>
  <c r="N10" i="18"/>
  <c r="O10" i="18"/>
  <c r="P10" i="18"/>
  <c r="K11" i="18"/>
  <c r="L11" i="18"/>
  <c r="M11" i="18"/>
  <c r="N11" i="18"/>
  <c r="O11" i="18"/>
  <c r="P11" i="18"/>
  <c r="AM6" i="17"/>
  <c r="AM4" i="17"/>
  <c r="AM3" i="17"/>
  <c r="AJ24" i="17"/>
  <c r="AJ10" i="17"/>
  <c r="AJ11" i="17"/>
  <c r="AM6" i="1"/>
  <c r="AM4" i="1"/>
  <c r="AM3" i="1"/>
  <c r="AP9" i="19" l="1"/>
  <c r="AP6" i="19"/>
  <c r="AJ18" i="17"/>
  <c r="AM5" i="17" s="1"/>
  <c r="AM5" i="1"/>
  <c r="AL5" i="1"/>
  <c r="N21" i="1"/>
  <c r="AO9" i="19"/>
  <c r="AO6" i="19"/>
  <c r="P40" i="18"/>
  <c r="O40" i="18"/>
  <c r="N40" i="18"/>
  <c r="M40" i="18"/>
  <c r="L40" i="18"/>
  <c r="K40" i="18"/>
  <c r="AI24" i="17"/>
  <c r="AL6" i="17" s="1"/>
  <c r="AI18" i="17"/>
  <c r="AL5" i="17" s="1"/>
  <c r="AI11" i="17"/>
  <c r="AL4" i="17" s="1"/>
  <c r="AI10" i="17"/>
  <c r="AL3" i="17" s="1"/>
  <c r="AL6" i="1"/>
  <c r="AL4" i="1"/>
  <c r="AL3" i="1"/>
  <c r="AN6" i="19"/>
  <c r="AN9" i="19" s="1"/>
  <c r="P39" i="18"/>
  <c r="O39" i="18"/>
  <c r="N39" i="18"/>
  <c r="M39" i="18"/>
  <c r="L39" i="18"/>
  <c r="K39" i="18"/>
  <c r="AH24" i="17"/>
  <c r="AK6" i="17" s="1"/>
  <c r="AH18" i="17"/>
  <c r="AH10" i="17"/>
  <c r="AH11" i="17"/>
  <c r="AK6" i="1"/>
  <c r="AK5" i="1"/>
  <c r="AK4" i="1"/>
  <c r="AK3" i="1"/>
  <c r="AJ6" i="1"/>
  <c r="AJ4" i="1"/>
  <c r="AJ3" i="1"/>
  <c r="AM6" i="19"/>
  <c r="AM9" i="19" s="1"/>
  <c r="P38" i="18"/>
  <c r="O38" i="18"/>
  <c r="N38" i="18"/>
  <c r="M38" i="18"/>
  <c r="L38" i="18"/>
  <c r="K38" i="18"/>
  <c r="N27" i="17"/>
  <c r="AJ6" i="17" s="1"/>
  <c r="AG24" i="17"/>
  <c r="AI6" i="17" s="1"/>
  <c r="AG18" i="17"/>
  <c r="AG11" i="17"/>
  <c r="AG10" i="17"/>
  <c r="AI6" i="1"/>
  <c r="AI5" i="1"/>
  <c r="AI4" i="1"/>
  <c r="AI3" i="1"/>
  <c r="N14" i="17"/>
  <c r="N15" i="17"/>
  <c r="AJ5" i="1"/>
  <c r="AL6" i="19"/>
  <c r="AL9" i="19" s="1"/>
  <c r="P37" i="18"/>
  <c r="O37" i="18"/>
  <c r="N37" i="18"/>
  <c r="M37" i="18"/>
  <c r="L37" i="18"/>
  <c r="K37" i="18"/>
  <c r="AH6" i="1"/>
  <c r="AH5" i="1"/>
  <c r="AH4" i="1"/>
  <c r="AH3" i="1"/>
  <c r="H27" i="17"/>
  <c r="I27" i="17"/>
  <c r="J27" i="17"/>
  <c r="K27" i="17"/>
  <c r="L27" i="17"/>
  <c r="M27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H6" i="17" s="1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I5" i="17" s="1"/>
  <c r="AD18" i="17"/>
  <c r="AE18" i="17"/>
  <c r="AF18" i="17"/>
  <c r="AH5" i="17" s="1"/>
  <c r="H15" i="17"/>
  <c r="I15" i="17"/>
  <c r="J15" i="17"/>
  <c r="K15" i="17"/>
  <c r="L15" i="17"/>
  <c r="M15" i="17"/>
  <c r="H14" i="17"/>
  <c r="I14" i="17"/>
  <c r="J14" i="17"/>
  <c r="K14" i="17"/>
  <c r="L14" i="17"/>
  <c r="M14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I3" i="17" s="1"/>
  <c r="AD10" i="17"/>
  <c r="AE10" i="17"/>
  <c r="AF10" i="17"/>
  <c r="AH3" i="17" s="1"/>
  <c r="G27" i="17"/>
  <c r="B24" i="17"/>
  <c r="G21" i="17"/>
  <c r="B18" i="17"/>
  <c r="G15" i="17"/>
  <c r="G14" i="17"/>
  <c r="B11" i="17"/>
  <c r="B10" i="17"/>
  <c r="AH4" i="17" l="1"/>
  <c r="AK4" i="17"/>
  <c r="AK3" i="17"/>
  <c r="N21" i="17"/>
  <c r="AJ5" i="17" s="1"/>
  <c r="AK5" i="17"/>
  <c r="AJ3" i="17"/>
  <c r="AJ4" i="17"/>
  <c r="AI4" i="17"/>
  <c r="AG6" i="17"/>
  <c r="AG4" i="17"/>
  <c r="AG3" i="17"/>
  <c r="AG6" i="1"/>
  <c r="AG4" i="1"/>
  <c r="AG3" i="1"/>
  <c r="P36" i="18"/>
  <c r="O36" i="18"/>
  <c r="N36" i="18"/>
  <c r="M36" i="18"/>
  <c r="L36" i="18"/>
  <c r="K36" i="18"/>
  <c r="AG5" i="1"/>
  <c r="AK6" i="19"/>
  <c r="AK9" i="19" s="1"/>
  <c r="AG5" i="17"/>
  <c r="AJ6" i="19"/>
  <c r="AJ9" i="19" s="1"/>
  <c r="P35" i="18"/>
  <c r="O35" i="18"/>
  <c r="N35" i="18"/>
  <c r="M35" i="18"/>
  <c r="L35" i="18"/>
  <c r="K35" i="18"/>
  <c r="AF6" i="17"/>
  <c r="AF5" i="17"/>
  <c r="AF4" i="17"/>
  <c r="AF3" i="17"/>
  <c r="AF6" i="1"/>
  <c r="AF5" i="1"/>
  <c r="AF4" i="1"/>
  <c r="AF3" i="1"/>
  <c r="AE6" i="17" l="1"/>
  <c r="AE4" i="17"/>
  <c r="AE3" i="17"/>
  <c r="AE6" i="1" l="1"/>
  <c r="AE4" i="1"/>
  <c r="AE3" i="1"/>
  <c r="AI6" i="19"/>
  <c r="AI9" i="19" s="1"/>
  <c r="P34" i="18"/>
  <c r="O34" i="18"/>
  <c r="N34" i="18"/>
  <c r="M34" i="18"/>
  <c r="L34" i="18"/>
  <c r="K34" i="18"/>
  <c r="AD6" i="17" l="1"/>
  <c r="AD5" i="17"/>
  <c r="AD4" i="17"/>
  <c r="AD3" i="17"/>
  <c r="AD6" i="1"/>
  <c r="AD5" i="1"/>
  <c r="AD4" i="1"/>
  <c r="AD3" i="1"/>
  <c r="M21" i="17"/>
  <c r="AE5" i="17" s="1"/>
  <c r="M21" i="1"/>
  <c r="AE5" i="1" s="1"/>
  <c r="AH6" i="19"/>
  <c r="AH9" i="19" s="1"/>
  <c r="P33" i="18"/>
  <c r="O33" i="18"/>
  <c r="N33" i="18"/>
  <c r="M33" i="18"/>
  <c r="L33" i="18"/>
  <c r="K33" i="18"/>
  <c r="AC6" i="17"/>
  <c r="AC5" i="17"/>
  <c r="AC4" i="17"/>
  <c r="AC3" i="17"/>
  <c r="AC6" i="1"/>
  <c r="AC5" i="1"/>
  <c r="AC4" i="1"/>
  <c r="AC3" i="1"/>
  <c r="L32" i="18" l="1"/>
  <c r="AB6" i="17" l="1"/>
  <c r="AB5" i="17"/>
  <c r="AB4" i="17"/>
  <c r="AB3" i="17"/>
  <c r="AF6" i="19"/>
  <c r="AF9" i="19" s="1"/>
  <c r="P32" i="18"/>
  <c r="K32" i="18"/>
  <c r="O32" i="18"/>
  <c r="N32" i="18"/>
  <c r="M32" i="18"/>
  <c r="AB6" i="1"/>
  <c r="AB5" i="1"/>
  <c r="AB4" i="1"/>
  <c r="AB3" i="1"/>
  <c r="AA6" i="17" l="1"/>
  <c r="AA6" i="1"/>
  <c r="AG6" i="19" l="1"/>
  <c r="AG9" i="19" s="1"/>
  <c r="P31" i="18"/>
  <c r="O31" i="18"/>
  <c r="N31" i="18"/>
  <c r="M31" i="18"/>
  <c r="L31" i="18"/>
  <c r="K31" i="18"/>
  <c r="AA5" i="17"/>
  <c r="AA4" i="17"/>
  <c r="AA3" i="17"/>
  <c r="L21" i="17"/>
  <c r="K21" i="17"/>
  <c r="J21" i="17"/>
  <c r="I21" i="17"/>
  <c r="H21" i="17"/>
  <c r="AA5" i="1"/>
  <c r="AA4" i="1"/>
  <c r="AA3" i="1"/>
  <c r="Y6" i="1" l="1"/>
  <c r="L30" i="18"/>
  <c r="AE6" i="19" l="1"/>
  <c r="AE9" i="19" s="1"/>
  <c r="P30" i="18"/>
  <c r="O30" i="18"/>
  <c r="N30" i="18"/>
  <c r="M30" i="18"/>
  <c r="K30" i="18"/>
  <c r="Z6" i="17" l="1"/>
  <c r="Z5" i="17"/>
  <c r="Z4" i="17"/>
  <c r="Z3" i="17"/>
  <c r="Y6" i="17"/>
  <c r="Y5" i="17"/>
  <c r="Y4" i="17"/>
  <c r="Y3" i="17"/>
  <c r="Z6" i="1"/>
  <c r="Z4" i="1"/>
  <c r="Z3" i="1"/>
  <c r="Y5" i="1"/>
  <c r="Y4" i="1"/>
  <c r="Y3" i="1"/>
  <c r="U4" i="1"/>
  <c r="L21" i="1"/>
  <c r="Z5" i="1" s="1"/>
  <c r="K21" i="1"/>
  <c r="U5" i="1" s="1"/>
  <c r="J21" i="1"/>
  <c r="P5" i="1" s="1"/>
  <c r="H21" i="1"/>
  <c r="F5" i="1" s="1"/>
  <c r="I21" i="1"/>
  <c r="K5" i="1" s="1"/>
  <c r="N29" i="18" l="1"/>
  <c r="U3" i="1" l="1"/>
  <c r="AD6" i="19" l="1"/>
  <c r="AD9" i="19" s="1"/>
  <c r="D6" i="19"/>
  <c r="D9" i="19" s="1"/>
  <c r="P29" i="18" l="1"/>
  <c r="O29" i="18"/>
  <c r="M29" i="18"/>
  <c r="L29" i="18"/>
  <c r="K29" i="18"/>
  <c r="X6" i="17" l="1"/>
  <c r="X5" i="17"/>
  <c r="X4" i="17"/>
  <c r="X3" i="17"/>
  <c r="X6" i="1"/>
  <c r="X5" i="1"/>
  <c r="X4" i="1"/>
  <c r="X3" i="1"/>
  <c r="AC6" i="19" l="1"/>
  <c r="AC9" i="19" s="1"/>
  <c r="P28" i="18"/>
  <c r="O28" i="18"/>
  <c r="N28" i="18"/>
  <c r="M28" i="18"/>
  <c r="L28" i="18"/>
  <c r="K28" i="18"/>
  <c r="W6" i="17"/>
  <c r="W5" i="17"/>
  <c r="W4" i="17"/>
  <c r="W3" i="17"/>
  <c r="W6" i="1"/>
  <c r="W5" i="1"/>
  <c r="W4" i="1"/>
  <c r="W3" i="1"/>
  <c r="AB6" i="19" l="1"/>
  <c r="AB9" i="19" s="1"/>
  <c r="P27" i="18"/>
  <c r="O27" i="18"/>
  <c r="N27" i="18"/>
  <c r="M27" i="18"/>
  <c r="L27" i="18"/>
  <c r="K27" i="18"/>
  <c r="V6" i="17"/>
  <c r="V5" i="17"/>
  <c r="V4" i="17"/>
  <c r="V3" i="17"/>
  <c r="V6" i="1"/>
  <c r="V5" i="1"/>
  <c r="V4" i="1"/>
  <c r="V3" i="1"/>
  <c r="Q3" i="1"/>
  <c r="AA6" i="19" l="1"/>
  <c r="AA9" i="19" s="1"/>
  <c r="P26" i="18" l="1"/>
  <c r="O26" i="18"/>
  <c r="N26" i="18"/>
  <c r="M26" i="18"/>
  <c r="L26" i="18"/>
  <c r="K26" i="18"/>
  <c r="U6" i="1"/>
  <c r="T6" i="1"/>
  <c r="T5" i="1"/>
  <c r="T4" i="1"/>
  <c r="T3" i="1"/>
  <c r="U6" i="17"/>
  <c r="U5" i="17"/>
  <c r="U4" i="17"/>
  <c r="U3" i="17"/>
  <c r="P3" i="17"/>
  <c r="T6" i="17"/>
  <c r="T5" i="17"/>
  <c r="T4" i="17"/>
  <c r="T3" i="17"/>
  <c r="Z6" i="19" l="1"/>
  <c r="Z9" i="19" s="1"/>
  <c r="Y6" i="19" l="1"/>
  <c r="Y9" i="19" s="1"/>
  <c r="P25" i="18" l="1"/>
  <c r="O25" i="18"/>
  <c r="N25" i="18"/>
  <c r="M25" i="18"/>
  <c r="L25" i="18"/>
  <c r="K25" i="18"/>
  <c r="S6" i="17" l="1"/>
  <c r="S5" i="17"/>
  <c r="S4" i="17"/>
  <c r="S3" i="17"/>
  <c r="S6" i="1"/>
  <c r="S5" i="1"/>
  <c r="S4" i="1"/>
  <c r="S3" i="1"/>
  <c r="K23" i="18" l="1"/>
  <c r="K24" i="18"/>
  <c r="P23" i="18"/>
  <c r="P24" i="18"/>
  <c r="O23" i="18"/>
  <c r="O24" i="18"/>
  <c r="N23" i="18"/>
  <c r="N24" i="18"/>
  <c r="M23" i="18"/>
  <c r="M24" i="18"/>
  <c r="L23" i="18"/>
  <c r="L24" i="18"/>
  <c r="R6" i="17" l="1"/>
  <c r="Q6" i="17"/>
  <c r="R5" i="17"/>
  <c r="Q5" i="17"/>
  <c r="R4" i="17"/>
  <c r="Q4" i="17"/>
  <c r="R3" i="17"/>
  <c r="Q3" i="17"/>
  <c r="R3" i="1" l="1"/>
  <c r="R4" i="1"/>
  <c r="Q4" i="1"/>
  <c r="O4" i="1"/>
  <c r="R5" i="1"/>
  <c r="Q5" i="1"/>
  <c r="R6" i="1"/>
  <c r="Q6" i="1"/>
  <c r="X6" i="19" l="1"/>
  <c r="X9" i="19" s="1"/>
  <c r="W6" i="19"/>
  <c r="W9" i="19" s="1"/>
  <c r="V6" i="19"/>
  <c r="V9" i="19" s="1"/>
  <c r="U6" i="19"/>
  <c r="U9" i="19" s="1"/>
  <c r="T6" i="19"/>
  <c r="T9" i="19" s="1"/>
  <c r="S6" i="19"/>
  <c r="S9" i="19" s="1"/>
  <c r="R6" i="19"/>
  <c r="R9" i="19" s="1"/>
  <c r="Q6" i="19"/>
  <c r="Q9" i="19" s="1"/>
  <c r="P6" i="19"/>
  <c r="P9" i="19" s="1"/>
  <c r="O6" i="19"/>
  <c r="O9" i="19" s="1"/>
  <c r="N6" i="19"/>
  <c r="N9" i="19" s="1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P22" i="18" l="1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O19" i="18"/>
  <c r="N19" i="18"/>
  <c r="M19" i="18"/>
  <c r="L19" i="18"/>
  <c r="K19" i="18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O5" i="1" l="1"/>
  <c r="P4" i="1"/>
  <c r="P3" i="1"/>
  <c r="P4" i="17"/>
  <c r="O6" i="1"/>
  <c r="O6" i="17"/>
  <c r="O5" i="17"/>
  <c r="O4" i="17"/>
  <c r="O3" i="17"/>
  <c r="P6" i="17"/>
  <c r="P5" i="17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<sst xmlns="http://schemas.openxmlformats.org/spreadsheetml/2006/main" count="508" uniqueCount="137">
  <si>
    <t>Makroekonomiskie rādītāji 
(sezonāli izlīdzināti)</t>
  </si>
  <si>
    <t>2016 faktiskie dati</t>
  </si>
  <si>
    <t>2017 faktiskie dati</t>
  </si>
  <si>
    <t>2018 faktiskie dati</t>
  </si>
  <si>
    <t>I</t>
  </si>
  <si>
    <t>II</t>
  </si>
  <si>
    <t>III</t>
  </si>
  <si>
    <t>IV</t>
  </si>
  <si>
    <t>Reālā IKP izaugsme</t>
  </si>
  <si>
    <t>Nominālā IKP izaugsme</t>
  </si>
  <si>
    <t>Inflācija (patēriņa cenas)</t>
  </si>
  <si>
    <t>IKP deflators</t>
  </si>
  <si>
    <t>Datu avots: Centrālās statistikas birojs</t>
  </si>
  <si>
    <t>Ceturkšņa IKP sezonāli izlīdzināti dati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</si>
  <si>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</si>
  <si>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</si>
  <si>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</si>
  <si>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</si>
  <si>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</si>
  <si>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</si>
  <si>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</si>
  <si>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</si>
  <si>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</si>
  <si>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</si>
  <si>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</si>
  <si>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</si>
  <si>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</si>
  <si>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</si>
  <si>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</si>
  <si>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</si>
  <si>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</si>
  <si>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</si>
  <si>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</si>
  <si>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Faktiskajās cenās</t>
  </si>
  <si>
    <t>Ikgadējie IKP dati</t>
  </si>
  <si>
    <t>Ceturkšņa inflācija</t>
  </si>
  <si>
    <t>Patēriņa cenu indekss (1990.gads = 100)</t>
  </si>
  <si>
    <t>Gada inflācija</t>
  </si>
  <si>
    <t>Patēriņa cenu indekss
Pārmaiņas pret iepriekšējo gadu, %</t>
  </si>
  <si>
    <t>Ceturkšņa IKP deflators</t>
  </si>
  <si>
    <t>Atbilstošā iepriekšējā gada perioda cenas=1</t>
  </si>
  <si>
    <t>Gada IKP deflators</t>
  </si>
  <si>
    <t>Iepriekšējā gada cenas = 1</t>
  </si>
  <si>
    <t>Macroeconomic indicator 
(seasonally adjusted)</t>
  </si>
  <si>
    <t>2016 actual data</t>
  </si>
  <si>
    <t>2017 actual data</t>
  </si>
  <si>
    <t>2018 actual data</t>
  </si>
  <si>
    <t>Real GDP growth</t>
  </si>
  <si>
    <t>Nominal GDP growth</t>
  </si>
  <si>
    <t>Inflation (PCI)</t>
  </si>
  <si>
    <t>GDP deflator</t>
  </si>
  <si>
    <t>Source: Central Statistical Bureau</t>
  </si>
  <si>
    <t>Quarterly GDP seasonally adjusted data</t>
  </si>
  <si>
    <t>Nominal prices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</si>
  <si>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</si>
  <si>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</si>
  <si>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</si>
  <si>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</si>
  <si>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</si>
  <si>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</si>
  <si>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Prices of corresponding period of the previous year = 1</t>
  </si>
  <si>
    <t>Yearly GDP deflator</t>
  </si>
  <si>
    <t>Prices of the previous year = 1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</si>
  <si>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</si>
  <si>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</si>
  <si>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</si>
  <si>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r>
      <rPr>
        <b/>
        <sz val="11"/>
        <color rgb="FF000000"/>
        <rFont val="Arial"/>
        <family val="2"/>
        <charset val="186"/>
      </rPr>
      <t>2015</t>
    </r>
    <r>
      <rPr>
        <sz val="11"/>
        <color rgb="FF000000"/>
        <rFont val="Arial"/>
        <family val="2"/>
        <charset val="186"/>
      </rPr>
      <t>. g. salīdzināmajās cenās /</t>
    </r>
    <r>
      <rPr>
        <b/>
        <sz val="11"/>
        <color rgb="FF000000"/>
        <rFont val="Arial"/>
        <family val="2"/>
        <charset val="186"/>
      </rPr>
      <t xml:space="preserve"> 2015</t>
    </r>
    <r>
      <rPr>
        <sz val="11"/>
        <color rgb="FF000000"/>
        <rFont val="Arial"/>
        <family val="2"/>
        <charset val="186"/>
      </rPr>
      <t xml:space="preserve"> prices</t>
    </r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</si>
  <si>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</si>
  <si>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</si>
  <si>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</si>
  <si>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</si>
  <si>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</si>
  <si>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</si>
  <si>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</si>
  <si>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</si>
  <si>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</si>
  <si>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</si>
  <si>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</si>
  <si>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</si>
  <si>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</si>
  <si>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</si>
  <si>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</si>
  <si>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</si>
  <si>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</si>
  <si>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</si>
  <si>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</si>
  <si>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</si>
  <si>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</si>
  <si>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Pēdējo reizi atjaunināts / Last update</t>
  </si>
  <si>
    <t xml:space="preserve">Latvijas ārējā tirdzniecība pa ceturkšņiem faktiskajās cenās (miljonos eiro) / Foreign trade of Latvia quarterly data at current prices (millions EUR)
(millions euro)
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</si>
  <si>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</si>
  <si>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</si>
  <si>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</si>
  <si>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</si>
  <si>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</si>
  <si>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</si>
  <si>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</si>
  <si>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</si>
  <si>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2019Q4</t>
  </si>
  <si>
    <t>2019 actual data</t>
  </si>
  <si>
    <r>
      <t>In</t>
    </r>
    <r>
      <rPr>
        <b/>
        <sz val="10"/>
        <rFont val="Arial"/>
        <family val="2"/>
        <charset val="186"/>
      </rPr>
      <t xml:space="preserve"> 2015</t>
    </r>
    <r>
      <rPr>
        <sz val="10"/>
        <rFont val="Arial"/>
        <family val="2"/>
        <charset val="186"/>
      </rPr>
      <t xml:space="preserve"> prices</t>
    </r>
  </si>
  <si>
    <r>
      <t xml:space="preserve">In </t>
    </r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 xml:space="preserve"> prices</t>
    </r>
  </si>
  <si>
    <t>2019 faktiskie dati</t>
  </si>
  <si>
    <t>2020 faktiskie dati</t>
  </si>
  <si>
    <t>2020Q1</t>
  </si>
  <si>
    <t>2020 actual data</t>
  </si>
  <si>
    <t>2020Q2</t>
  </si>
  <si>
    <t>2020Q3</t>
  </si>
  <si>
    <t>2020Q4</t>
  </si>
  <si>
    <t>Datu avots / Source CSP</t>
  </si>
  <si>
    <t xml:space="preserve">2021 faktiskie dati </t>
  </si>
  <si>
    <t>Iekšzemes kopprodukts no ražošanas aspekta (tūkst. eiro) - Vērtības, Rādītāji un Laika periods. (stat.gov.lv)</t>
  </si>
  <si>
    <t>Iekšzemes kopprodukts no ražošanas aspekta (tūkst. eiro) - Vērtības, Koriģēšana un Laika periods. (stat.gov.lv)</t>
  </si>
  <si>
    <t>Patēriņa cenu indeksi (1990.gads=100) - Laika periods. (stat.gov.lv)</t>
  </si>
  <si>
    <t>Iekšzemes kopprodukta deflatori - Rādītāji, Darbības veids (NACE 2.red.) un produktu nodokļi un Laika periods. (stat.gov.lv)</t>
  </si>
  <si>
    <t>Iekšzemes kopprodukta deflatori - Darbības veids (NACE 2.red.) un produktu nodokļi, Rādītāji un Laika periods. (stat.gov.lv)</t>
  </si>
  <si>
    <t>Iekšzemes kopprodukta izlietojums (tūkst. eiro) - Koriģēšana, Vērtības, Rādītāji un Laika periods. (stat.gov.lv)</t>
  </si>
  <si>
    <t>Eksports un imports pa valstu grupām (milj. eiro) - Preču plūsma, Valstu grupa un Laika periods. (stat.gov.lv)</t>
  </si>
  <si>
    <t>2021Q1</t>
  </si>
  <si>
    <t>2021 actual data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</si>
  <si>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</si>
  <si>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</si>
  <si>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</si>
  <si>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</si>
  <si>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</si>
  <si>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</si>
  <si>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</si>
  <si>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</si>
  <si>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</si>
  <si>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2023*</t>
  </si>
  <si>
    <t>Makroekonomiskās prognozes 2023 un VTBI 2024-2026 | Fiskālās disciplīnas padome (fdp.gov.lv)</t>
  </si>
  <si>
    <t>* FM prognoze</t>
  </si>
  <si>
    <t>Prognoze (13.06.2023)</t>
  </si>
  <si>
    <t>Projection (13.06.2023)</t>
  </si>
  <si>
    <t>2023Q3</t>
  </si>
  <si>
    <t>30.11.2023.</t>
  </si>
  <si>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>.g. salīdzināmajās cenās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</si>
</sst>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#,##0.0"/>
  </numFmts>
  <fonts count="4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8" tint="-0.249977111117893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0"/>
      <name val="Arial"/>
      <family val="2"/>
      <charset val="186"/>
    </font>
    <font>
      <sz val="6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Verdana"/>
      <family val="2"/>
      <charset val="186"/>
    </font>
    <font>
      <sz val="11"/>
      <color rgb="FF9C0006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0"/>
      <color rgb="FF000000"/>
      <name val="Arial"/>
      <family val="2"/>
    </font>
    <font>
      <i/>
      <sz val="9"/>
      <name val="Arial"/>
      <family val="2"/>
      <charset val="186"/>
    </font>
    <font>
      <sz val="11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name val="Arial"/>
      <family val="2"/>
      <charset val="186"/>
    </font>
    <font>
      <u/>
      <sz val="11"/>
      <name val="Calibri"/>
      <family val="2"/>
      <charset val="186"/>
      <scheme val="minor"/>
    </font>
    <font>
      <sz val="9"/>
      <name val="Arial"/>
      <family val="2"/>
      <charset val="186"/>
    </font>
    <font>
      <u/>
      <sz val="11"/>
      <color theme="0"/>
      <name val="Calibri"/>
      <family val="2"/>
      <charset val="186"/>
      <scheme val="minor"/>
    </font>
    <font>
      <b/>
      <sz val="11"/>
      <name val="Arial"/>
      <family val="2"/>
      <charset val="186"/>
    </font>
    <font>
      <sz val="11"/>
      <name val="Calibri"/>
      <family val="2"/>
    </font>
    <font>
      <sz val="8"/>
      <name val="Verdana"/>
      <family val="2"/>
      <charset val="186"/>
    </font>
    <font>
      <sz val="11"/>
      <name val="Times New Roman"/>
      <family val="1"/>
      <charset val="186"/>
    </font>
    <font>
      <u/>
      <sz val="11"/>
      <color rgb="FFFF000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u/>
      <sz val="10"/>
      <color theme="0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" fillId="0" borderId="0" applyBorder="0"/>
  </cellStyleXfs>
  <cellXfs count="182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7" borderId="0" xfId="0" applyFont="1" applyFill="1"/>
    <xf numFmtId="0" fontId="4" fillId="7" borderId="0" xfId="0" applyFont="1" applyFill="1" applyAlignment="1">
      <alignment horizontal="right"/>
    </xf>
    <xf numFmtId="0" fontId="0" fillId="7" borderId="0" xfId="0" applyFill="1"/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right" vertical="center"/>
    </xf>
    <xf numFmtId="0" fontId="10" fillId="7" borderId="0" xfId="0" applyFont="1" applyFill="1" applyAlignment="1">
      <alignment horizontal="center" vertical="center"/>
    </xf>
    <xf numFmtId="0" fontId="12" fillId="0" borderId="0" xfId="2" applyFont="1"/>
    <xf numFmtId="0" fontId="8" fillId="0" borderId="0" xfId="2" applyFont="1" applyAlignment="1">
      <alignment horizontal="center"/>
    </xf>
    <xf numFmtId="0" fontId="9" fillId="0" borderId="0" xfId="2" applyFont="1"/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/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/>
    </xf>
    <xf numFmtId="165" fontId="8" fillId="0" borderId="0" xfId="2" applyNumberFormat="1" applyFont="1" applyAlignment="1">
      <alignment horizontal="right" vertical="center" wrapText="1"/>
    </xf>
    <xf numFmtId="165" fontId="9" fillId="0" borderId="0" xfId="2" applyNumberFormat="1" applyFont="1"/>
    <xf numFmtId="165" fontId="8" fillId="0" borderId="0" xfId="2" applyNumberFormat="1" applyFont="1" applyAlignment="1">
      <alignment horizontal="right" vertical="center"/>
    </xf>
    <xf numFmtId="165" fontId="15" fillId="0" borderId="0" xfId="2" applyNumberFormat="1" applyFont="1"/>
    <xf numFmtId="0" fontId="9" fillId="0" borderId="0" xfId="2" applyFont="1" applyAlignment="1">
      <alignment horizontal="right"/>
    </xf>
    <xf numFmtId="0" fontId="17" fillId="4" borderId="1" xfId="0" applyFont="1" applyFill="1" applyBorder="1" applyAlignment="1">
      <alignment horizontal="center" vertical="center" wrapText="1" readingOrder="1"/>
    </xf>
    <xf numFmtId="0" fontId="6" fillId="6" borderId="0" xfId="0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5" fontId="9" fillId="0" borderId="0" xfId="0" applyNumberFormat="1" applyFont="1"/>
    <xf numFmtId="164" fontId="4" fillId="0" borderId="12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right"/>
    </xf>
    <xf numFmtId="164" fontId="7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0" fontId="7" fillId="7" borderId="0" xfId="0" applyFont="1" applyFill="1" applyAlignment="1">
      <alignment horizontal="right"/>
    </xf>
    <xf numFmtId="0" fontId="7" fillId="7" borderId="0" xfId="0" applyFont="1" applyFill="1"/>
    <xf numFmtId="164" fontId="7" fillId="7" borderId="0" xfId="1" applyNumberFormat="1" applyFont="1" applyFill="1" applyBorder="1"/>
    <xf numFmtId="0" fontId="22" fillId="7" borderId="0" xfId="0" applyFont="1" applyFill="1" applyAlignment="1">
      <alignment horizontal="center" vertical="center"/>
    </xf>
    <xf numFmtId="0" fontId="23" fillId="6" borderId="0" xfId="2" applyFont="1" applyFill="1" applyBorder="1" applyAlignment="1">
      <alignment horizontal="right" vertical="center" wrapText="1"/>
    </xf>
    <xf numFmtId="0" fontId="6" fillId="6" borderId="0" xfId="2" applyFont="1" applyFill="1" applyBorder="1" applyAlignment="1">
      <alignment horizontal="right"/>
    </xf>
    <xf numFmtId="0" fontId="24" fillId="0" borderId="0" xfId="0" applyFont="1"/>
    <xf numFmtId="0" fontId="7" fillId="0" borderId="0" xfId="2" applyFont="1" applyBorder="1" applyAlignment="1">
      <alignment horizontal="right"/>
    </xf>
    <xf numFmtId="0" fontId="7" fillId="0" borderId="0" xfId="0" applyFont="1"/>
    <xf numFmtId="3" fontId="20" fillId="0" borderId="0" xfId="0" applyNumberFormat="1" applyFont="1"/>
    <xf numFmtId="0" fontId="24" fillId="7" borderId="0" xfId="0" applyFont="1" applyFill="1" applyAlignment="1">
      <alignment horizontal="right"/>
    </xf>
    <xf numFmtId="166" fontId="25" fillId="0" borderId="0" xfId="0" applyNumberFormat="1" applyFont="1"/>
    <xf numFmtId="0" fontId="3" fillId="2" borderId="0" xfId="0" applyFont="1" applyFill="1" applyAlignment="1">
      <alignment horizontal="center" vertical="center" wrapText="1" readingOrder="1"/>
    </xf>
    <xf numFmtId="164" fontId="26" fillId="0" borderId="0" xfId="0" applyNumberFormat="1" applyFont="1" applyAlignment="1">
      <alignment horizontal="right"/>
    </xf>
    <xf numFmtId="0" fontId="28" fillId="0" borderId="0" xfId="2" applyFont="1" applyAlignment="1">
      <alignment horizontal="center"/>
    </xf>
    <xf numFmtId="0" fontId="29" fillId="7" borderId="0" xfId="0" applyFont="1" applyFill="1" applyAlignment="1">
      <alignment horizontal="left"/>
    </xf>
    <xf numFmtId="164" fontId="7" fillId="7" borderId="0" xfId="0" applyNumberFormat="1" applyFont="1" applyFill="1"/>
    <xf numFmtId="0" fontId="23" fillId="5" borderId="0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7" borderId="0" xfId="0" applyFont="1" applyFill="1" applyAlignment="1">
      <alignment horizontal="right" vertical="center"/>
    </xf>
    <xf numFmtId="0" fontId="7" fillId="7" borderId="0" xfId="0" applyFont="1" applyFill="1" applyAlignment="1">
      <alignment horizontal="right" vertical="center" wrapText="1"/>
    </xf>
    <xf numFmtId="0" fontId="7" fillId="0" borderId="0" xfId="2" applyFont="1"/>
    <xf numFmtId="164" fontId="7" fillId="3" borderId="14" xfId="1" applyNumberFormat="1" applyFont="1" applyFill="1" applyBorder="1" applyAlignment="1" applyProtection="1">
      <alignment horizontal="right"/>
    </xf>
    <xf numFmtId="164" fontId="7" fillId="3" borderId="15" xfId="1" applyNumberFormat="1" applyFont="1" applyFill="1" applyBorder="1" applyAlignment="1" applyProtection="1">
      <alignment horizontal="right"/>
    </xf>
    <xf numFmtId="164" fontId="7" fillId="3" borderId="10" xfId="1" applyNumberFormat="1" applyFont="1" applyFill="1" applyBorder="1" applyAlignment="1" applyProtection="1">
      <alignment horizontal="right"/>
    </xf>
    <xf numFmtId="164" fontId="7" fillId="7" borderId="0" xfId="1" applyNumberFormat="1" applyFont="1" applyFill="1" applyBorder="1" applyAlignment="1" applyProtection="1">
      <alignment horizontal="right"/>
    </xf>
    <xf numFmtId="165" fontId="15" fillId="7" borderId="0" xfId="2" applyNumberFormat="1" applyFont="1" applyFill="1"/>
    <xf numFmtId="164" fontId="7" fillId="0" borderId="0" xfId="0" applyNumberFormat="1" applyFont="1" applyAlignment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0" fontId="30" fillId="0" borderId="0" xfId="2" applyFont="1"/>
    <xf numFmtId="0" fontId="31" fillId="0" borderId="0" xfId="2" applyFont="1" applyAlignment="1">
      <alignment horizontal="center" vertical="center" wrapText="1"/>
    </xf>
    <xf numFmtId="0" fontId="10" fillId="0" borderId="0" xfId="2" applyFont="1"/>
    <xf numFmtId="0" fontId="5" fillId="0" borderId="0" xfId="2" applyFont="1" applyAlignment="1">
      <alignment horizontal="center"/>
    </xf>
    <xf numFmtId="2" fontId="4" fillId="0" borderId="0" xfId="2" applyNumberFormat="1" applyFont="1"/>
    <xf numFmtId="0" fontId="32" fillId="0" borderId="0" xfId="2" applyFont="1"/>
    <xf numFmtId="165" fontId="30" fillId="0" borderId="0" xfId="2" applyNumberFormat="1" applyFont="1"/>
    <xf numFmtId="0" fontId="5" fillId="7" borderId="0" xfId="2" applyFont="1" applyFill="1" applyAlignment="1">
      <alignment horizontal="center"/>
    </xf>
    <xf numFmtId="165" fontId="30" fillId="7" borderId="0" xfId="2" applyNumberFormat="1" applyFont="1" applyFill="1"/>
    <xf numFmtId="2" fontId="30" fillId="0" borderId="0" xfId="2" applyNumberFormat="1" applyFont="1"/>
    <xf numFmtId="0" fontId="4" fillId="0" borderId="0" xfId="2" applyFont="1"/>
    <xf numFmtId="0" fontId="33" fillId="0" borderId="0" xfId="2" applyFont="1" applyAlignment="1"/>
    <xf numFmtId="0" fontId="33" fillId="0" borderId="0" xfId="2" applyFont="1" applyAlignment="1">
      <alignment horizontal="center" vertical="center"/>
    </xf>
    <xf numFmtId="3" fontId="1" fillId="0" borderId="0" xfId="0" applyNumberFormat="1" applyFont="1"/>
    <xf numFmtId="0" fontId="24" fillId="0" borderId="0" xfId="7" applyFont="1" applyFill="1" applyBorder="1" applyAlignment="1" applyProtection="1">
      <alignment horizontal="right"/>
    </xf>
    <xf numFmtId="165" fontId="34" fillId="7" borderId="0" xfId="2" applyNumberFormat="1" applyFont="1" applyFill="1"/>
    <xf numFmtId="167" fontId="20" fillId="0" borderId="0" xfId="0" applyNumberFormat="1" applyFont="1"/>
    <xf numFmtId="165" fontId="34" fillId="0" borderId="0" xfId="2" applyNumberFormat="1" applyFont="1"/>
    <xf numFmtId="0" fontId="34" fillId="0" borderId="0" xfId="2" applyFont="1"/>
    <xf numFmtId="0" fontId="36" fillId="0" borderId="0" xfId="2" applyFont="1" applyAlignment="1">
      <alignment horizontal="left"/>
    </xf>
    <xf numFmtId="1" fontId="0" fillId="0" borderId="0" xfId="0" applyNumberFormat="1"/>
    <xf numFmtId="165" fontId="0" fillId="0" borderId="0" xfId="0" applyNumberFormat="1"/>
    <xf numFmtId="2" fontId="7" fillId="7" borderId="0" xfId="0" applyNumberFormat="1" applyFont="1" applyFill="1" applyAlignment="1">
      <alignment horizontal="right"/>
    </xf>
    <xf numFmtId="0" fontId="6" fillId="0" borderId="0" xfId="2" applyFont="1" applyAlignment="1">
      <alignment horizontal="center"/>
    </xf>
    <xf numFmtId="2" fontId="34" fillId="0" borderId="0" xfId="2" applyNumberFormat="1" applyFont="1"/>
    <xf numFmtId="0" fontId="38" fillId="0" borderId="0" xfId="2" applyFont="1"/>
    <xf numFmtId="0" fontId="25" fillId="0" borderId="0" xfId="0" applyFont="1" applyAlignment="1">
      <alignment horizontal="center"/>
    </xf>
    <xf numFmtId="0" fontId="6" fillId="7" borderId="0" xfId="2" applyFont="1" applyFill="1" applyAlignment="1">
      <alignment horizontal="center"/>
    </xf>
    <xf numFmtId="0" fontId="6" fillId="0" borderId="0" xfId="0" applyFont="1" applyAlignment="1">
      <alignment horizontal="center"/>
    </xf>
    <xf numFmtId="2" fontId="34" fillId="0" borderId="0" xfId="2" applyNumberFormat="1" applyFont="1" applyAlignment="1"/>
    <xf numFmtId="0" fontId="6" fillId="7" borderId="0" xfId="0" applyFont="1" applyFill="1" applyAlignment="1">
      <alignment horizontal="center"/>
    </xf>
    <xf numFmtId="2" fontId="34" fillId="7" borderId="0" xfId="2" applyNumberFormat="1" applyFont="1" applyFill="1"/>
    <xf numFmtId="1" fontId="34" fillId="7" borderId="0" xfId="2" applyNumberFormat="1" applyFont="1" applyFill="1"/>
    <xf numFmtId="1" fontId="22" fillId="0" borderId="0" xfId="2" applyNumberFormat="1" applyFont="1"/>
    <xf numFmtId="0" fontId="36" fillId="0" borderId="0" xfId="2" applyFont="1"/>
    <xf numFmtId="0" fontId="35" fillId="0" borderId="0" xfId="6" applyFont="1"/>
    <xf numFmtId="0" fontId="37" fillId="11" borderId="0" xfId="6" applyFont="1" applyFill="1"/>
    <xf numFmtId="164" fontId="7" fillId="0" borderId="12" xfId="1" applyNumberFormat="1" applyFont="1" applyFill="1" applyBorder="1" applyAlignment="1" applyProtection="1">
      <alignment horizontal="right"/>
    </xf>
    <xf numFmtId="164" fontId="40" fillId="0" borderId="0" xfId="1" applyNumberFormat="1" applyFont="1"/>
    <xf numFmtId="3" fontId="40" fillId="0" borderId="0" xfId="0" applyNumberFormat="1" applyFont="1"/>
    <xf numFmtId="167" fontId="40" fillId="0" borderId="0" xfId="0" applyNumberFormat="1" applyFont="1"/>
    <xf numFmtId="1" fontId="24" fillId="0" borderId="0" xfId="0" applyNumberFormat="1" applyFont="1"/>
    <xf numFmtId="165" fontId="24" fillId="0" borderId="0" xfId="0" applyNumberFormat="1" applyFont="1"/>
    <xf numFmtId="166" fontId="24" fillId="0" borderId="0" xfId="0" applyNumberFormat="1" applyFont="1"/>
    <xf numFmtId="0" fontId="7" fillId="7" borderId="0" xfId="2" applyFont="1" applyFill="1" applyBorder="1" applyAlignment="1">
      <alignment horizontal="right"/>
    </xf>
    <xf numFmtId="0" fontId="7" fillId="7" borderId="0" xfId="0" applyFont="1" applyFill="1" applyAlignment="1">
      <alignment vertical="center"/>
    </xf>
    <xf numFmtId="165" fontId="41" fillId="0" borderId="0" xfId="0" applyNumberFormat="1" applyFont="1" applyAlignment="1">
      <alignment horizontal="right" vertical="center" indent="1"/>
    </xf>
    <xf numFmtId="0" fontId="7" fillId="0" borderId="0" xfId="0" applyFont="1" applyAlignment="1">
      <alignment vertical="center"/>
    </xf>
    <xf numFmtId="164" fontId="41" fillId="0" borderId="0" xfId="1" applyNumberFormat="1" applyFont="1" applyAlignment="1">
      <alignment horizontal="right" vertical="center" indent="1"/>
    </xf>
    <xf numFmtId="164" fontId="7" fillId="0" borderId="0" xfId="0" applyNumberFormat="1" applyFont="1"/>
    <xf numFmtId="0" fontId="6" fillId="7" borderId="0" xfId="0" applyFont="1" applyFill="1" applyAlignment="1">
      <alignment horizontal="right"/>
    </xf>
    <xf numFmtId="166" fontId="25" fillId="7" borderId="0" xfId="0" applyNumberFormat="1" applyFont="1" applyFill="1"/>
    <xf numFmtId="166" fontId="7" fillId="7" borderId="0" xfId="0" applyNumberFormat="1" applyFont="1" applyFill="1" applyAlignment="1">
      <alignment horizontal="right"/>
    </xf>
    <xf numFmtId="165" fontId="7" fillId="7" borderId="0" xfId="0" applyNumberFormat="1" applyFont="1" applyFill="1" applyAlignment="1">
      <alignment horizontal="right"/>
    </xf>
    <xf numFmtId="164" fontId="4" fillId="0" borderId="0" xfId="0" applyNumberFormat="1" applyFont="1"/>
    <xf numFmtId="166" fontId="0" fillId="0" borderId="0" xfId="0" applyNumberFormat="1"/>
    <xf numFmtId="165" fontId="4" fillId="0" borderId="0" xfId="2" applyNumberFormat="1" applyFont="1"/>
    <xf numFmtId="0" fontId="6" fillId="0" borderId="0" xfId="2" applyFont="1" applyBorder="1" applyAlignment="1">
      <alignment horizontal="right"/>
    </xf>
    <xf numFmtId="164" fontId="24" fillId="0" borderId="0" xfId="1" applyNumberFormat="1" applyFont="1"/>
    <xf numFmtId="0" fontId="26" fillId="7" borderId="0" xfId="0" applyFont="1" applyFill="1" applyAlignment="1">
      <alignment horizontal="right"/>
    </xf>
    <xf numFmtId="0" fontId="42" fillId="0" borderId="0" xfId="6" applyFont="1" applyFill="1" applyBorder="1" applyAlignment="1">
      <alignment horizontal="right" wrapText="1"/>
    </xf>
    <xf numFmtId="0" fontId="26" fillId="0" borderId="0" xfId="0" applyFont="1" applyAlignment="1">
      <alignment horizontal="right"/>
    </xf>
    <xf numFmtId="0" fontId="26" fillId="0" borderId="0" xfId="2" applyFont="1"/>
    <xf numFmtId="0" fontId="6" fillId="0" borderId="0" xfId="2" applyFont="1"/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right" vertical="center" wrapText="1"/>
    </xf>
    <xf numFmtId="165" fontId="7" fillId="0" borderId="0" xfId="2" applyNumberFormat="1" applyFont="1"/>
    <xf numFmtId="0" fontId="43" fillId="11" borderId="0" xfId="0" applyFont="1" applyFill="1"/>
    <xf numFmtId="0" fontId="44" fillId="0" borderId="0" xfId="2" applyFont="1"/>
    <xf numFmtId="0" fontId="7" fillId="0" borderId="0" xfId="0" applyFont="1" applyAlignment="1">
      <alignment horizontal="right" wrapText="1"/>
    </xf>
    <xf numFmtId="0" fontId="37" fillId="0" borderId="0" xfId="6" applyFont="1" applyFill="1"/>
    <xf numFmtId="0" fontId="7" fillId="7" borderId="0" xfId="0" applyFont="1" applyFill="1" applyAlignment="1">
      <alignment horizontal="right" wrapText="1"/>
    </xf>
    <xf numFmtId="0" fontId="45" fillId="7" borderId="0" xfId="6" applyFont="1" applyFill="1"/>
    <xf numFmtId="0" fontId="37" fillId="0" borderId="0" xfId="6" applyFont="1"/>
    <xf numFmtId="0" fontId="37" fillId="7" borderId="0" xfId="6" applyFont="1" applyFill="1"/>
    <xf numFmtId="0" fontId="31" fillId="6" borderId="0" xfId="2" applyFont="1" applyFill="1" applyAlignment="1">
      <alignment horizontal="center" vertical="center" wrapText="1"/>
    </xf>
    <xf numFmtId="14" fontId="39" fillId="0" borderId="0" xfId="2" applyNumberFormat="1" applyFont="1" applyBorder="1" applyAlignment="1">
      <alignment horizontal="center" vertical="center"/>
    </xf>
    <xf numFmtId="14" fontId="23" fillId="0" borderId="0" xfId="2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  <xf numFmtId="0" fontId="3" fillId="2" borderId="13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vertical="center" readingOrder="1"/>
    </xf>
    <xf numFmtId="0" fontId="3" fillId="2" borderId="8" xfId="0" applyFont="1" applyFill="1" applyBorder="1" applyAlignment="1">
      <alignment horizontal="center" vertical="center" readingOrder="1"/>
    </xf>
    <xf numFmtId="0" fontId="3" fillId="2" borderId="10" xfId="0" applyFont="1" applyFill="1" applyBorder="1" applyAlignment="1">
      <alignment horizontal="center" vertical="center" readingOrder="1"/>
    </xf>
    <xf numFmtId="0" fontId="3" fillId="2" borderId="11" xfId="0" applyFont="1" applyFill="1" applyBorder="1" applyAlignment="1">
      <alignment horizontal="center" wrapText="1" readingOrder="1"/>
    </xf>
    <xf numFmtId="0" fontId="11" fillId="8" borderId="0" xfId="2" applyFont="1" applyFill="1" applyAlignment="1">
      <alignment horizontal="left"/>
    </xf>
    <xf numFmtId="0" fontId="11" fillId="8" borderId="0" xfId="2" applyFont="1" applyFill="1" applyAlignment="1">
      <alignment horizontal="center" vertical="center" wrapText="1"/>
    </xf>
    <xf numFmtId="0" fontId="12" fillId="3" borderId="0" xfId="2" applyFont="1" applyFill="1" applyAlignment="1">
      <alignment horizontal="left"/>
    </xf>
    <xf numFmtId="0" fontId="36" fillId="0" borderId="0" xfId="2" applyFont="1" applyAlignment="1">
      <alignment horizontal="left"/>
    </xf>
    <xf numFmtId="0" fontId="14" fillId="9" borderId="0" xfId="2" applyFont="1" applyFill="1" applyAlignment="1">
      <alignment horizontal="center" wrapText="1"/>
    </xf>
    <xf numFmtId="0" fontId="14" fillId="9" borderId="0" xfId="2" applyFont="1" applyFill="1" applyAlignment="1">
      <alignment horizontal="center"/>
    </xf>
    <xf numFmtId="0" fontId="36" fillId="11" borderId="0" xfId="2" applyFont="1" applyFill="1" applyAlignment="1">
      <alignment horizontal="left"/>
    </xf>
  </cellXfs>
  <cellStyles count="9">
    <cellStyle name="Bad" xfId="7" builtinId="27"/>
    <cellStyle name="Comma 2" xfId="4" xr:uid="{00000000-0005-0000-0000-000001000000}"/>
    <cellStyle name="Hyperlink" xfId="6" builtinId="8"/>
    <cellStyle name="Hyperlink 2" xfId="5" xr:uid="{00000000-0005-0000-0000-000004000000}"/>
    <cellStyle name="Normal" xfId="0" builtinId="0"/>
    <cellStyle name="Normal 2" xfId="2" xr:uid="{00000000-0005-0000-0000-000006000000}"/>
    <cellStyle name="Parasts 2" xfId="8" xr:uid="{A34556CD-30A0-4A9E-AE07-5F5D490658C0}"/>
    <cellStyle name="Percent" xfId="1" builtinId="5"/>
    <cellStyle name="Percent 2" xfId="3" xr:uid="{00000000-0005-0000-0000-000008000000}"/>
  </cellStyles>
  <dxfs count="0"/>
  <tableStyles count="0" defaultTableStyle="TableStyleMedium2" defaultPivotStyle="PivotStyleLight16"/>
  <colors>
    <mruColors>
      <color rgb="FF93B7FF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/>
              <a:t>Contribution to real GDP growth </a:t>
            </a:r>
          </a:p>
          <a:p>
            <a:pPr algn="ctr" rtl="0">
              <a:defRPr sz="1000"/>
            </a:pPr>
            <a:r>
              <a:rPr lang="lv-LV" sz="1000"/>
              <a:t>(</a:t>
            </a:r>
            <a:r>
              <a:rPr lang="en-GB" sz="1000"/>
              <a:t>increase over the corresponding period </a:t>
            </a:r>
            <a:r>
              <a:rPr lang="lv-LV" sz="1000"/>
              <a:t>of the </a:t>
            </a:r>
            <a:r>
              <a:rPr lang="en-US" sz="1000"/>
              <a:t>previous</a:t>
            </a:r>
            <a:r>
              <a:rPr lang="lv-LV" sz="1000"/>
              <a:t> </a:t>
            </a:r>
            <a:r>
              <a:rPr lang="en-GB" sz="1000"/>
              <a:t>year</a:t>
            </a:r>
            <a:r>
              <a:rPr lang="lv-LV" sz="1000"/>
              <a:t>)</a:t>
            </a:r>
            <a:endParaRPr lang="en-GB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506158894662468E-2"/>
          <c:y val="0.17659859621607599"/>
          <c:w val="0.91732517251957424"/>
          <c:h val="0.5470825525644117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GDP'!$I$6:$J$41</c:f>
              <c:multiLvlStrCache>
                <c:ptCount val="36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</c:lvl>
              </c:multiLvlStrCache>
            </c:multiLvlStrRef>
          </c:cat>
          <c:val>
            <c:numRef>
              <c:f>'IKP, GDP'!$L$6:$L$40</c:f>
              <c:numCache>
                <c:formatCode>0.0</c:formatCode>
                <c:ptCount val="35"/>
                <c:pt idx="0">
                  <c:v>0.49078919957655404</c:v>
                </c:pt>
                <c:pt idx="1">
                  <c:v>1.4692922858118431</c:v>
                </c:pt>
                <c:pt idx="2">
                  <c:v>1.0394785546617353</c:v>
                </c:pt>
                <c:pt idx="3">
                  <c:v>2.1202580914462392</c:v>
                </c:pt>
                <c:pt idx="4">
                  <c:v>1.1744610842499983</c:v>
                </c:pt>
                <c:pt idx="5">
                  <c:v>2.5162974383943304</c:v>
                </c:pt>
                <c:pt idx="6">
                  <c:v>2.2901609256974242</c:v>
                </c:pt>
                <c:pt idx="7">
                  <c:v>1.0094779832834098</c:v>
                </c:pt>
                <c:pt idx="8">
                  <c:v>2.2783276641890087</c:v>
                </c:pt>
                <c:pt idx="9">
                  <c:v>1.2786655547559662</c:v>
                </c:pt>
                <c:pt idx="10">
                  <c:v>0.65933083901526857</c:v>
                </c:pt>
                <c:pt idx="11">
                  <c:v>2.0487627755010194</c:v>
                </c:pt>
                <c:pt idx="12">
                  <c:v>2.5750203270680618</c:v>
                </c:pt>
                <c:pt idx="13">
                  <c:v>1.8719571949934164</c:v>
                </c:pt>
                <c:pt idx="14">
                  <c:v>2.3591833569933334</c:v>
                </c:pt>
                <c:pt idx="15">
                  <c:v>1.6013916675090865</c:v>
                </c:pt>
                <c:pt idx="16">
                  <c:v>1.234436040293001</c:v>
                </c:pt>
                <c:pt idx="17">
                  <c:v>0.81779029066883557</c:v>
                </c:pt>
                <c:pt idx="18">
                  <c:v>0.57634197776941176</c:v>
                </c:pt>
                <c:pt idx="19">
                  <c:v>4.3274572691090384E-2</c:v>
                </c:pt>
                <c:pt idx="20">
                  <c:v>-1.180001076600725</c:v>
                </c:pt>
                <c:pt idx="21">
                  <c:v>0.53989348346866972</c:v>
                </c:pt>
                <c:pt idx="22">
                  <c:v>-9.6283599269434283</c:v>
                </c:pt>
                <c:pt idx="23">
                  <c:v>7.2074367043435672E-2</c:v>
                </c:pt>
                <c:pt idx="24">
                  <c:v>-0.94316796321279062</c:v>
                </c:pt>
                <c:pt idx="25">
                  <c:v>-2.779879389735747</c:v>
                </c:pt>
                <c:pt idx="26">
                  <c:v>10.480340263187424</c:v>
                </c:pt>
                <c:pt idx="27">
                  <c:v>2.8631731085814915</c:v>
                </c:pt>
                <c:pt idx="28">
                  <c:v>6.2090534361090128</c:v>
                </c:pt>
                <c:pt idx="29">
                  <c:v>7.3964996360115762</c:v>
                </c:pt>
                <c:pt idx="30">
                  <c:v>4.8701736591744842</c:v>
                </c:pt>
                <c:pt idx="31">
                  <c:v>1.8806399050245399</c:v>
                </c:pt>
                <c:pt idx="32">
                  <c:v>1.4461465166665777</c:v>
                </c:pt>
                <c:pt idx="33">
                  <c:v>-0.91938134058184051</c:v>
                </c:pt>
                <c:pt idx="34">
                  <c:v>-0.97713155483777592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'IKP, GDP'!$I$6:$J$41</c:f>
              <c:multiLvlStrCache>
                <c:ptCount val="36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</c:lvl>
              </c:multiLvlStrCache>
            </c:multiLvlStrRef>
          </c:cat>
          <c:val>
            <c:numRef>
              <c:f>'IKP, GDP'!$M$6:$M$41</c:f>
              <c:numCache>
                <c:formatCode>0.0</c:formatCode>
                <c:ptCount val="36"/>
                <c:pt idx="0">
                  <c:v>0.61013634450476806</c:v>
                </c:pt>
                <c:pt idx="1">
                  <c:v>0.43431728616451132</c:v>
                </c:pt>
                <c:pt idx="2">
                  <c:v>0.3365069790247594</c:v>
                </c:pt>
                <c:pt idx="3">
                  <c:v>0.28860662766850043</c:v>
                </c:pt>
                <c:pt idx="4">
                  <c:v>0.16165292759303637</c:v>
                </c:pt>
                <c:pt idx="5">
                  <c:v>0.20922275683845859</c:v>
                </c:pt>
                <c:pt idx="6">
                  <c:v>0.23578201115058528</c:v>
                </c:pt>
                <c:pt idx="7">
                  <c:v>0.32861397119206781</c:v>
                </c:pt>
                <c:pt idx="8">
                  <c:v>0.53283861087812212</c:v>
                </c:pt>
                <c:pt idx="9">
                  <c:v>0.58845222633764649</c:v>
                </c:pt>
                <c:pt idx="10">
                  <c:v>0.69874431019058447</c:v>
                </c:pt>
                <c:pt idx="11">
                  <c:v>0.67541489463882431</c:v>
                </c:pt>
                <c:pt idx="12">
                  <c:v>0.54664785292377593</c:v>
                </c:pt>
                <c:pt idx="13">
                  <c:v>0.41438042492495453</c:v>
                </c:pt>
                <c:pt idx="14">
                  <c:v>0.32052593932464979</c:v>
                </c:pt>
                <c:pt idx="15">
                  <c:v>0.35415436963994307</c:v>
                </c:pt>
                <c:pt idx="16">
                  <c:v>0.51568981795312419</c:v>
                </c:pt>
                <c:pt idx="17">
                  <c:v>0.79497209408456726</c:v>
                </c:pt>
                <c:pt idx="18">
                  <c:v>0.93823147224327341</c:v>
                </c:pt>
                <c:pt idx="19">
                  <c:v>0.95366834490670305</c:v>
                </c:pt>
                <c:pt idx="20">
                  <c:v>0.82898255833884893</c:v>
                </c:pt>
                <c:pt idx="21">
                  <c:v>0.59871979299283096</c:v>
                </c:pt>
                <c:pt idx="22">
                  <c:v>0.37911310261394537</c:v>
                </c:pt>
                <c:pt idx="23">
                  <c:v>0.31056541704091017</c:v>
                </c:pt>
                <c:pt idx="24">
                  <c:v>0.43477375653731892</c:v>
                </c:pt>
                <c:pt idx="25">
                  <c:v>0.55284190103211905</c:v>
                </c:pt>
                <c:pt idx="26">
                  <c:v>0.76906483727804931</c:v>
                </c:pt>
                <c:pt idx="27">
                  <c:v>0.76115517980438541</c:v>
                </c:pt>
                <c:pt idx="28">
                  <c:v>0.52033280908017798</c:v>
                </c:pt>
                <c:pt idx="29">
                  <c:v>0.42143532496913177</c:v>
                </c:pt>
                <c:pt idx="30">
                  <c:v>0.4564939451340862</c:v>
                </c:pt>
                <c:pt idx="31">
                  <c:v>0.54402260272183989</c:v>
                </c:pt>
                <c:pt idx="32">
                  <c:v>0.89146941677441749</c:v>
                </c:pt>
                <c:pt idx="33">
                  <c:v>1.1230657554937586</c:v>
                </c:pt>
                <c:pt idx="34">
                  <c:v>1.2060551742005197</c:v>
                </c:pt>
                <c:pt idx="35">
                  <c:v>1.2895147676770797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GDP'!$I$6:$J$41</c:f>
              <c:multiLvlStrCache>
                <c:ptCount val="36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</c:lvl>
              </c:multiLvlStrCache>
            </c:multiLvlStrRef>
          </c:cat>
          <c:val>
            <c:numRef>
              <c:f>'IKP, GDP'!$N$6:$N$40</c:f>
              <c:numCache>
                <c:formatCode>0.0</c:formatCode>
                <c:ptCount val="35"/>
                <c:pt idx="0">
                  <c:v>0.23571826387146969</c:v>
                </c:pt>
                <c:pt idx="1">
                  <c:v>2.1075112892071458E-2</c:v>
                </c:pt>
                <c:pt idx="2">
                  <c:v>1.1126631526550488</c:v>
                </c:pt>
                <c:pt idx="3">
                  <c:v>-0.66815287213836017</c:v>
                </c:pt>
                <c:pt idx="4">
                  <c:v>-1.6669651234772833</c:v>
                </c:pt>
                <c:pt idx="5">
                  <c:v>-1.3745860902575593</c:v>
                </c:pt>
                <c:pt idx="6">
                  <c:v>-3.3205234328103441</c:v>
                </c:pt>
                <c:pt idx="7">
                  <c:v>-1.3824277357419645</c:v>
                </c:pt>
                <c:pt idx="8">
                  <c:v>-0.39175597072640411</c:v>
                </c:pt>
                <c:pt idx="9">
                  <c:v>0.26538850912365275</c:v>
                </c:pt>
                <c:pt idx="10">
                  <c:v>2.927230977034486</c:v>
                </c:pt>
                <c:pt idx="11">
                  <c:v>2.6599315891108328</c:v>
                </c:pt>
                <c:pt idx="12">
                  <c:v>2.4860241520369781</c:v>
                </c:pt>
                <c:pt idx="13">
                  <c:v>3.6247559187041949</c:v>
                </c:pt>
                <c:pt idx="14">
                  <c:v>2.0692241502208946</c:v>
                </c:pt>
                <c:pt idx="15">
                  <c:v>2.0552537353514948</c:v>
                </c:pt>
                <c:pt idx="16">
                  <c:v>2.6898929325047853</c:v>
                </c:pt>
                <c:pt idx="17">
                  <c:v>0.88532491347409237</c:v>
                </c:pt>
                <c:pt idx="18">
                  <c:v>0.91149365136527116</c:v>
                </c:pt>
                <c:pt idx="19">
                  <c:v>0.65711067512292776</c:v>
                </c:pt>
                <c:pt idx="20">
                  <c:v>-0.62600393382319153</c:v>
                </c:pt>
                <c:pt idx="21">
                  <c:v>0.34335778152590984</c:v>
                </c:pt>
                <c:pt idx="22">
                  <c:v>-1.9545128876725844</c:v>
                </c:pt>
                <c:pt idx="23">
                  <c:v>-0.95069940538281184</c:v>
                </c:pt>
                <c:pt idx="24">
                  <c:v>0.5925782324246297</c:v>
                </c:pt>
                <c:pt idx="25">
                  <c:v>0.39215082323712303</c:v>
                </c:pt>
                <c:pt idx="26">
                  <c:v>3.4406796493413867</c:v>
                </c:pt>
                <c:pt idx="27">
                  <c:v>2.1682740953902035</c:v>
                </c:pt>
                <c:pt idx="28">
                  <c:v>0.83217176304234386</c:v>
                </c:pt>
                <c:pt idx="29">
                  <c:v>0.12477698022519718</c:v>
                </c:pt>
                <c:pt idx="30">
                  <c:v>6.2655465407800578E-2</c:v>
                </c:pt>
                <c:pt idx="31">
                  <c:v>0.29873578520001315</c:v>
                </c:pt>
                <c:pt idx="32">
                  <c:v>0.5850430446396242</c:v>
                </c:pt>
                <c:pt idx="33">
                  <c:v>1.7415480928606144</c:v>
                </c:pt>
                <c:pt idx="34">
                  <c:v>1.2404649144380866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GDP'!$I$6:$J$41</c:f>
              <c:multiLvlStrCache>
                <c:ptCount val="36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</c:lvl>
              </c:multiLvlStrCache>
            </c:multiLvlStrRef>
          </c:cat>
          <c:val>
            <c:numRef>
              <c:f>'IKP, GDP'!$O$6:$O$41</c:f>
              <c:numCache>
                <c:formatCode>0.0</c:formatCode>
                <c:ptCount val="36"/>
                <c:pt idx="0">
                  <c:v>3.9420440196757833</c:v>
                </c:pt>
                <c:pt idx="1">
                  <c:v>2.0815922995616547</c:v>
                </c:pt>
                <c:pt idx="2">
                  <c:v>1.3845327635631421</c:v>
                </c:pt>
                <c:pt idx="3">
                  <c:v>2.7034801276823863</c:v>
                </c:pt>
                <c:pt idx="4">
                  <c:v>1.1559165206240363</c:v>
                </c:pt>
                <c:pt idx="5">
                  <c:v>1.4466306312012238</c:v>
                </c:pt>
                <c:pt idx="6">
                  <c:v>3.5499593442819286</c:v>
                </c:pt>
                <c:pt idx="7">
                  <c:v>2.4163968820393946</c:v>
                </c:pt>
                <c:pt idx="8">
                  <c:v>2.109232400717421</c:v>
                </c:pt>
                <c:pt idx="9">
                  <c:v>4.4594381993396794</c:v>
                </c:pt>
                <c:pt idx="10">
                  <c:v>2.7712426758367714</c:v>
                </c:pt>
                <c:pt idx="11">
                  <c:v>2.6407057096387181</c:v>
                </c:pt>
                <c:pt idx="12">
                  <c:v>5.6329232063932979</c:v>
                </c:pt>
                <c:pt idx="13">
                  <c:v>1.6419116911967169</c:v>
                </c:pt>
                <c:pt idx="14">
                  <c:v>6.4112601726286726</c:v>
                </c:pt>
                <c:pt idx="15">
                  <c:v>2.0811869548531532</c:v>
                </c:pt>
                <c:pt idx="16">
                  <c:v>0.99209962158365639</c:v>
                </c:pt>
                <c:pt idx="17">
                  <c:v>2.0572270718221213</c:v>
                </c:pt>
                <c:pt idx="18">
                  <c:v>-1.8200593701496828</c:v>
                </c:pt>
                <c:pt idx="19">
                  <c:v>3.1570054582272791</c:v>
                </c:pt>
                <c:pt idx="20">
                  <c:v>-9.2400934862884393E-2</c:v>
                </c:pt>
                <c:pt idx="21">
                  <c:v>2.538422456496888</c:v>
                </c:pt>
                <c:pt idx="22">
                  <c:v>-6.5174507719683579</c:v>
                </c:pt>
                <c:pt idx="23">
                  <c:v>0.35056281106135834</c:v>
                </c:pt>
                <c:pt idx="24">
                  <c:v>4.3792364954423189</c:v>
                </c:pt>
                <c:pt idx="25">
                  <c:v>1.1867246173288588</c:v>
                </c:pt>
                <c:pt idx="26">
                  <c:v>11.616550008318919</c:v>
                </c:pt>
                <c:pt idx="27">
                  <c:v>6.0933231436299344</c:v>
                </c:pt>
                <c:pt idx="28">
                  <c:v>5.4429164037575104</c:v>
                </c:pt>
                <c:pt idx="29">
                  <c:v>8.6408910804092152</c:v>
                </c:pt>
                <c:pt idx="30">
                  <c:v>8.8780151949972677</c:v>
                </c:pt>
                <c:pt idx="31">
                  <c:v>7.7794010739213117</c:v>
                </c:pt>
                <c:pt idx="32">
                  <c:v>2.9985738399492794</c:v>
                </c:pt>
                <c:pt idx="33">
                  <c:v>-0.37044471765920217</c:v>
                </c:pt>
                <c:pt idx="34">
                  <c:v>-3.3334453136048978</c:v>
                </c:pt>
                <c:pt idx="35">
                  <c:v>-8.7450247131021683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GDP'!$I$6:$J$41</c:f>
              <c:multiLvlStrCache>
                <c:ptCount val="36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</c:lvl>
              </c:multiLvlStrCache>
            </c:multiLvlStrRef>
          </c:cat>
          <c:val>
            <c:numRef>
              <c:f>'IKP, GDP'!$P$6:$P$41</c:f>
              <c:numCache>
                <c:formatCode>0.0</c:formatCode>
                <c:ptCount val="36"/>
                <c:pt idx="0">
                  <c:v>-3.1558799896264236</c:v>
                </c:pt>
                <c:pt idx="1">
                  <c:v>-1.8117798663667882E-2</c:v>
                </c:pt>
                <c:pt idx="2">
                  <c:v>-0.81203761390453211</c:v>
                </c:pt>
                <c:pt idx="3">
                  <c:v>-3.068989052068527</c:v>
                </c:pt>
                <c:pt idx="4">
                  <c:v>-0.32835279338807499</c:v>
                </c:pt>
                <c:pt idx="5">
                  <c:v>-2.2338260995204289</c:v>
                </c:pt>
                <c:pt idx="6">
                  <c:v>-3.2655564463599176</c:v>
                </c:pt>
                <c:pt idx="7">
                  <c:v>-0.18742677255195661</c:v>
                </c:pt>
                <c:pt idx="8">
                  <c:v>-3.3520801597965608</c:v>
                </c:pt>
                <c:pt idx="9">
                  <c:v>-4.4191306426808925</c:v>
                </c:pt>
                <c:pt idx="10">
                  <c:v>-4.4444334117332032</c:v>
                </c:pt>
                <c:pt idx="11">
                  <c:v>-7.4527851235482503</c:v>
                </c:pt>
                <c:pt idx="12">
                  <c:v>-4.7739661669002569</c:v>
                </c:pt>
                <c:pt idx="13">
                  <c:v>-4.521507373319106</c:v>
                </c:pt>
                <c:pt idx="14">
                  <c:v>-3.6163734510242636</c:v>
                </c:pt>
                <c:pt idx="15">
                  <c:v>-4.1881381331093159</c:v>
                </c:pt>
                <c:pt idx="16">
                  <c:v>-4.5114940330184714</c:v>
                </c:pt>
                <c:pt idx="17">
                  <c:v>-2.1087301394594484</c:v>
                </c:pt>
                <c:pt idx="18">
                  <c:v>-2.4398595959720564</c:v>
                </c:pt>
                <c:pt idx="19">
                  <c:v>-1.2482169952195601</c:v>
                </c:pt>
                <c:pt idx="20">
                  <c:v>-0.597309169239154</c:v>
                </c:pt>
                <c:pt idx="21">
                  <c:v>-3.5864110191144891</c:v>
                </c:pt>
                <c:pt idx="22">
                  <c:v>9.799270608824342</c:v>
                </c:pt>
                <c:pt idx="23">
                  <c:v>8.4313686736369298E-2</c:v>
                </c:pt>
                <c:pt idx="24">
                  <c:v>-3.4056761219520544</c:v>
                </c:pt>
                <c:pt idx="25">
                  <c:v>-1.3923619480178493</c:v>
                </c:pt>
                <c:pt idx="26">
                  <c:v>-21.318394100144321</c:v>
                </c:pt>
                <c:pt idx="27">
                  <c:v>-11.294002965938697</c:v>
                </c:pt>
                <c:pt idx="28">
                  <c:v>-8.2548034304073692</c:v>
                </c:pt>
                <c:pt idx="29">
                  <c:v>-11.658001722073465</c:v>
                </c:pt>
                <c:pt idx="30">
                  <c:v>-7.6277650207778169</c:v>
                </c:pt>
                <c:pt idx="31">
                  <c:v>-7.8121415500509492</c:v>
                </c:pt>
                <c:pt idx="32">
                  <c:v>-7.0705599497065803</c:v>
                </c:pt>
                <c:pt idx="33">
                  <c:v>-3.0308346080614097</c:v>
                </c:pt>
                <c:pt idx="34">
                  <c:v>1.7003720371713673</c:v>
                </c:pt>
                <c:pt idx="35">
                  <c:v>6.4159440733432049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GDP'!$I$6:$J$41</c:f>
              <c:multiLvlStrCache>
                <c:ptCount val="36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</c:lvl>
              </c:multiLvlStrCache>
            </c:multiLvlStrRef>
          </c:cat>
          <c:val>
            <c:numRef>
              <c:f>'IKP, GDP'!$K$6:$K$41</c:f>
              <c:numCache>
                <c:formatCode>0.0</c:formatCode>
                <c:ptCount val="36"/>
                <c:pt idx="0">
                  <c:v>1.4231696377326131</c:v>
                </c:pt>
                <c:pt idx="1">
                  <c:v>3.0456767380212302</c:v>
                </c:pt>
                <c:pt idx="2">
                  <c:v>4.0139822525657287</c:v>
                </c:pt>
                <c:pt idx="3">
                  <c:v>4.3231074654473955</c:v>
                </c:pt>
                <c:pt idx="4">
                  <c:v>3.6107405551833338</c:v>
                </c:pt>
                <c:pt idx="5">
                  <c:v>3.8950069570483858</c:v>
                </c:pt>
                <c:pt idx="6">
                  <c:v>1.6036268447827018</c:v>
                </c:pt>
                <c:pt idx="7">
                  <c:v>0.9524932746104664</c:v>
                </c:pt>
                <c:pt idx="8">
                  <c:v>2.3022298274723463</c:v>
                </c:pt>
                <c:pt idx="9">
                  <c:v>2.1067246943079043</c:v>
                </c:pt>
                <c:pt idx="10">
                  <c:v>3.6883225620261806</c:v>
                </c:pt>
                <c:pt idx="11">
                  <c:v>4.0247293074480162</c:v>
                </c:pt>
                <c:pt idx="12">
                  <c:v>3.3774570442386631</c:v>
                </c:pt>
                <c:pt idx="13">
                  <c:v>3.0924919435098008</c:v>
                </c:pt>
                <c:pt idx="14">
                  <c:v>3.9222106775357979</c:v>
                </c:pt>
                <c:pt idx="15">
                  <c:v>4.7660126107961442</c:v>
                </c:pt>
                <c:pt idx="16">
                  <c:v>4.8932308921169065</c:v>
                </c:pt>
                <c:pt idx="17">
                  <c:v>2.1130132642644295</c:v>
                </c:pt>
                <c:pt idx="18">
                  <c:v>1.2315597839988257</c:v>
                </c:pt>
                <c:pt idx="19">
                  <c:v>0.16421167909008716</c:v>
                </c:pt>
                <c:pt idx="20">
                  <c:v>-1.1218383788902275</c:v>
                </c:pt>
                <c:pt idx="21">
                  <c:v>-1.2227837856199741</c:v>
                </c:pt>
                <c:pt idx="22">
                  <c:v>-8.9328689973514059</c:v>
                </c:pt>
                <c:pt idx="23">
                  <c:v>-2.7972262422140903</c:v>
                </c:pt>
                <c:pt idx="24">
                  <c:v>-1.0241504583647587</c:v>
                </c:pt>
                <c:pt idx="25">
                  <c:v>0.90988500577453557</c:v>
                </c:pt>
                <c:pt idx="26">
                  <c:v>11.647230057484382</c:v>
                </c:pt>
                <c:pt idx="27">
                  <c:v>7.2792919581973203</c:v>
                </c:pt>
                <c:pt idx="28">
                  <c:v>6.129856478059259</c:v>
                </c:pt>
                <c:pt idx="29">
                  <c:v>7.1048940106901215</c:v>
                </c:pt>
                <c:pt idx="30">
                  <c:v>4.4510506162011243</c:v>
                </c:pt>
                <c:pt idx="31">
                  <c:v>0.89273956074411576</c:v>
                </c:pt>
                <c:pt idx="32">
                  <c:v>1.5853073772391424</c:v>
                </c:pt>
                <c:pt idx="33">
                  <c:v>-0.41427221385161861</c:v>
                </c:pt>
                <c:pt idx="34">
                  <c:v>-0.788714379386668</c:v>
                </c:pt>
                <c:pt idx="35">
                  <c:v>3.3995387592633541E-2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345913577664373E-2"/>
          <c:y val="0.85650982377371809"/>
          <c:w val="0.97281468544623551"/>
          <c:h val="0.12205889758520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</a:t>
            </a:r>
            <a:r>
              <a:rPr lang="lv-LV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91907188121896E-2"/>
          <c:y val="0.12033683553926824"/>
          <c:w val="0.91593451306910567"/>
          <c:h val="0.630631725608284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GDP'!$J$7:$J$41</c:f>
              <c:strCache>
                <c:ptCount val="3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</c:strCache>
            </c:strRef>
          </c:cat>
          <c:val>
            <c:numRef>
              <c:f>'IKP, GDP'!$L$7:$L$41</c:f>
              <c:numCache>
                <c:formatCode>0.0</c:formatCode>
                <c:ptCount val="35"/>
                <c:pt idx="0">
                  <c:v>1.4692922858118431</c:v>
                </c:pt>
                <c:pt idx="1">
                  <c:v>1.0394785546617353</c:v>
                </c:pt>
                <c:pt idx="2">
                  <c:v>2.1202580914462392</c:v>
                </c:pt>
                <c:pt idx="3">
                  <c:v>1.1744610842499983</c:v>
                </c:pt>
                <c:pt idx="4">
                  <c:v>2.5162974383943304</c:v>
                </c:pt>
                <c:pt idx="5">
                  <c:v>2.2901609256974242</c:v>
                </c:pt>
                <c:pt idx="6">
                  <c:v>1.0094779832834098</c:v>
                </c:pt>
                <c:pt idx="7">
                  <c:v>2.2783276641890087</c:v>
                </c:pt>
                <c:pt idx="8">
                  <c:v>1.2786655547559662</c:v>
                </c:pt>
                <c:pt idx="9">
                  <c:v>0.65933083901526857</c:v>
                </c:pt>
                <c:pt idx="10">
                  <c:v>2.0487627755010194</c:v>
                </c:pt>
                <c:pt idx="11">
                  <c:v>2.5750203270680618</c:v>
                </c:pt>
                <c:pt idx="12">
                  <c:v>1.8719571949934164</c:v>
                </c:pt>
                <c:pt idx="13">
                  <c:v>2.3591833569933334</c:v>
                </c:pt>
                <c:pt idx="14">
                  <c:v>1.6013916675090865</c:v>
                </c:pt>
                <c:pt idx="15">
                  <c:v>1.234436040293001</c:v>
                </c:pt>
                <c:pt idx="16">
                  <c:v>0.81779029066883557</c:v>
                </c:pt>
                <c:pt idx="17">
                  <c:v>0.57634197776941176</c:v>
                </c:pt>
                <c:pt idx="18">
                  <c:v>4.3274572691090384E-2</c:v>
                </c:pt>
                <c:pt idx="19">
                  <c:v>-1.180001076600725</c:v>
                </c:pt>
                <c:pt idx="20">
                  <c:v>0.53989348346866972</c:v>
                </c:pt>
                <c:pt idx="21">
                  <c:v>-9.6283599269434283</c:v>
                </c:pt>
                <c:pt idx="22">
                  <c:v>7.2074367043435672E-2</c:v>
                </c:pt>
                <c:pt idx="23">
                  <c:v>-0.94316796321279062</c:v>
                </c:pt>
                <c:pt idx="24">
                  <c:v>-2.779879389735747</c:v>
                </c:pt>
                <c:pt idx="25">
                  <c:v>10.480340263187424</c:v>
                </c:pt>
                <c:pt idx="26">
                  <c:v>2.8631731085814915</c:v>
                </c:pt>
                <c:pt idx="27">
                  <c:v>6.2090534361090128</c:v>
                </c:pt>
                <c:pt idx="28">
                  <c:v>7.3964996360115762</c:v>
                </c:pt>
                <c:pt idx="29">
                  <c:v>4.8701736591744842</c:v>
                </c:pt>
                <c:pt idx="30">
                  <c:v>1.8806399050245399</c:v>
                </c:pt>
                <c:pt idx="31">
                  <c:v>1.4461465166665777</c:v>
                </c:pt>
                <c:pt idx="32">
                  <c:v>-0.91938134058184051</c:v>
                </c:pt>
                <c:pt idx="33">
                  <c:v>-0.97713155483777592</c:v>
                </c:pt>
                <c:pt idx="34">
                  <c:v>-0.62583240343493962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GDP'!$J$7:$J$41</c:f>
              <c:strCache>
                <c:ptCount val="3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</c:strCache>
            </c:strRef>
          </c:cat>
          <c:val>
            <c:numRef>
              <c:f>'IKP, GDP'!$M$7:$M$40</c:f>
              <c:numCache>
                <c:formatCode>0.0</c:formatCode>
                <c:ptCount val="34"/>
                <c:pt idx="0">
                  <c:v>0.43431728616451132</c:v>
                </c:pt>
                <c:pt idx="1">
                  <c:v>0.3365069790247594</c:v>
                </c:pt>
                <c:pt idx="2">
                  <c:v>0.28860662766850043</c:v>
                </c:pt>
                <c:pt idx="3">
                  <c:v>0.16165292759303637</c:v>
                </c:pt>
                <c:pt idx="4">
                  <c:v>0.20922275683845859</c:v>
                </c:pt>
                <c:pt idx="5">
                  <c:v>0.23578201115058528</c:v>
                </c:pt>
                <c:pt idx="6">
                  <c:v>0.32861397119206781</c:v>
                </c:pt>
                <c:pt idx="7">
                  <c:v>0.53283861087812212</c:v>
                </c:pt>
                <c:pt idx="8">
                  <c:v>0.58845222633764649</c:v>
                </c:pt>
                <c:pt idx="9">
                  <c:v>0.69874431019058447</c:v>
                </c:pt>
                <c:pt idx="10">
                  <c:v>0.67541489463882431</c:v>
                </c:pt>
                <c:pt idx="11">
                  <c:v>0.54664785292377593</c:v>
                </c:pt>
                <c:pt idx="12">
                  <c:v>0.41438042492495453</c:v>
                </c:pt>
                <c:pt idx="13">
                  <c:v>0.32052593932464979</c:v>
                </c:pt>
                <c:pt idx="14">
                  <c:v>0.35415436963994307</c:v>
                </c:pt>
                <c:pt idx="15">
                  <c:v>0.51568981795312419</c:v>
                </c:pt>
                <c:pt idx="16">
                  <c:v>0.79497209408456726</c:v>
                </c:pt>
                <c:pt idx="17">
                  <c:v>0.93823147224327341</c:v>
                </c:pt>
                <c:pt idx="18">
                  <c:v>0.95366834490670305</c:v>
                </c:pt>
                <c:pt idx="19">
                  <c:v>0.82898255833884893</c:v>
                </c:pt>
                <c:pt idx="20">
                  <c:v>0.59871979299283096</c:v>
                </c:pt>
                <c:pt idx="21">
                  <c:v>0.37911310261394537</c:v>
                </c:pt>
                <c:pt idx="22">
                  <c:v>0.31056541704091017</c:v>
                </c:pt>
                <c:pt idx="23">
                  <c:v>0.43477375653731892</c:v>
                </c:pt>
                <c:pt idx="24">
                  <c:v>0.55284190103211905</c:v>
                </c:pt>
                <c:pt idx="25">
                  <c:v>0.76906483727804931</c:v>
                </c:pt>
                <c:pt idx="26">
                  <c:v>0.76115517980438541</c:v>
                </c:pt>
                <c:pt idx="27">
                  <c:v>0.52033280908017798</c:v>
                </c:pt>
                <c:pt idx="28">
                  <c:v>0.42143532496913177</c:v>
                </c:pt>
                <c:pt idx="29">
                  <c:v>0.4564939451340862</c:v>
                </c:pt>
                <c:pt idx="30">
                  <c:v>0.54402260272183989</c:v>
                </c:pt>
                <c:pt idx="31">
                  <c:v>0.89146941677441749</c:v>
                </c:pt>
                <c:pt idx="32">
                  <c:v>1.1230657554937586</c:v>
                </c:pt>
                <c:pt idx="33">
                  <c:v>1.2060551742005197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GDP'!$J$7:$J$41</c:f>
              <c:strCache>
                <c:ptCount val="3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</c:strCache>
            </c:strRef>
          </c:cat>
          <c:val>
            <c:numRef>
              <c:f>'IKP, GDP'!$N$7:$N$41</c:f>
              <c:numCache>
                <c:formatCode>0.0</c:formatCode>
                <c:ptCount val="35"/>
                <c:pt idx="0">
                  <c:v>2.1075112892071458E-2</c:v>
                </c:pt>
                <c:pt idx="1">
                  <c:v>1.1126631526550488</c:v>
                </c:pt>
                <c:pt idx="2">
                  <c:v>-0.66815287213836017</c:v>
                </c:pt>
                <c:pt idx="3">
                  <c:v>-1.6669651234772833</c:v>
                </c:pt>
                <c:pt idx="4">
                  <c:v>-1.3745860902575593</c:v>
                </c:pt>
                <c:pt idx="5">
                  <c:v>-3.3205234328103441</c:v>
                </c:pt>
                <c:pt idx="6">
                  <c:v>-1.3824277357419645</c:v>
                </c:pt>
                <c:pt idx="7">
                  <c:v>-0.39175597072640411</c:v>
                </c:pt>
                <c:pt idx="8">
                  <c:v>0.26538850912365275</c:v>
                </c:pt>
                <c:pt idx="9">
                  <c:v>2.927230977034486</c:v>
                </c:pt>
                <c:pt idx="10">
                  <c:v>2.6599315891108328</c:v>
                </c:pt>
                <c:pt idx="11">
                  <c:v>2.4860241520369781</c:v>
                </c:pt>
                <c:pt idx="12">
                  <c:v>3.6247559187041949</c:v>
                </c:pt>
                <c:pt idx="13">
                  <c:v>2.0692241502208946</c:v>
                </c:pt>
                <c:pt idx="14">
                  <c:v>2.0552537353514948</c:v>
                </c:pt>
                <c:pt idx="15">
                  <c:v>2.6898929325047853</c:v>
                </c:pt>
                <c:pt idx="16">
                  <c:v>0.88532491347409237</c:v>
                </c:pt>
                <c:pt idx="17">
                  <c:v>0.91149365136527116</c:v>
                </c:pt>
                <c:pt idx="18">
                  <c:v>0.65711067512292776</c:v>
                </c:pt>
                <c:pt idx="19">
                  <c:v>-0.62600393382319153</c:v>
                </c:pt>
                <c:pt idx="20">
                  <c:v>0.34335778152590984</c:v>
                </c:pt>
                <c:pt idx="21">
                  <c:v>-1.9545128876725844</c:v>
                </c:pt>
                <c:pt idx="22">
                  <c:v>-0.95069940538281184</c:v>
                </c:pt>
                <c:pt idx="23">
                  <c:v>0.5925782324246297</c:v>
                </c:pt>
                <c:pt idx="24">
                  <c:v>0.39215082323712303</c:v>
                </c:pt>
                <c:pt idx="25">
                  <c:v>3.4406796493413867</c:v>
                </c:pt>
                <c:pt idx="26">
                  <c:v>2.1682740953902035</c:v>
                </c:pt>
                <c:pt idx="27">
                  <c:v>0.83217176304234386</c:v>
                </c:pt>
                <c:pt idx="28">
                  <c:v>0.12477698022519718</c:v>
                </c:pt>
                <c:pt idx="29">
                  <c:v>6.2655465407800578E-2</c:v>
                </c:pt>
                <c:pt idx="30">
                  <c:v>0.29873578520001315</c:v>
                </c:pt>
                <c:pt idx="31">
                  <c:v>0.5850430446396242</c:v>
                </c:pt>
                <c:pt idx="32">
                  <c:v>1.7415480928606144</c:v>
                </c:pt>
                <c:pt idx="33">
                  <c:v>1.2404649144380866</c:v>
                </c:pt>
                <c:pt idx="34">
                  <c:v>1.022825613680757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GDP'!$J$7:$J$41</c:f>
              <c:strCache>
                <c:ptCount val="3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</c:strCache>
            </c:strRef>
          </c:cat>
          <c:val>
            <c:numRef>
              <c:f>'IKP, GDP'!$O$7:$O$41</c:f>
              <c:numCache>
                <c:formatCode>0.0</c:formatCode>
                <c:ptCount val="35"/>
                <c:pt idx="0">
                  <c:v>2.0815922995616547</c:v>
                </c:pt>
                <c:pt idx="1">
                  <c:v>1.3845327635631421</c:v>
                </c:pt>
                <c:pt idx="2">
                  <c:v>2.7034801276823863</c:v>
                </c:pt>
                <c:pt idx="3">
                  <c:v>1.1559165206240363</c:v>
                </c:pt>
                <c:pt idx="4">
                  <c:v>1.4466306312012238</c:v>
                </c:pt>
                <c:pt idx="5">
                  <c:v>3.5499593442819286</c:v>
                </c:pt>
                <c:pt idx="6">
                  <c:v>2.4163968820393946</c:v>
                </c:pt>
                <c:pt idx="7">
                  <c:v>2.109232400717421</c:v>
                </c:pt>
                <c:pt idx="8">
                  <c:v>4.4594381993396794</c:v>
                </c:pt>
                <c:pt idx="9">
                  <c:v>2.7712426758367714</c:v>
                </c:pt>
                <c:pt idx="10">
                  <c:v>2.6407057096387181</c:v>
                </c:pt>
                <c:pt idx="11">
                  <c:v>5.6329232063932979</c:v>
                </c:pt>
                <c:pt idx="12">
                  <c:v>1.6419116911967169</c:v>
                </c:pt>
                <c:pt idx="13">
                  <c:v>6.4112601726286726</c:v>
                </c:pt>
                <c:pt idx="14">
                  <c:v>2.0811869548531532</c:v>
                </c:pt>
                <c:pt idx="15">
                  <c:v>0.99209962158365639</c:v>
                </c:pt>
                <c:pt idx="16">
                  <c:v>2.0572270718221213</c:v>
                </c:pt>
                <c:pt idx="17">
                  <c:v>-1.8200593701496828</c:v>
                </c:pt>
                <c:pt idx="18">
                  <c:v>3.1570054582272791</c:v>
                </c:pt>
                <c:pt idx="19">
                  <c:v>-9.2400934862884393E-2</c:v>
                </c:pt>
                <c:pt idx="20">
                  <c:v>2.538422456496888</c:v>
                </c:pt>
                <c:pt idx="21">
                  <c:v>-6.5174507719683579</c:v>
                </c:pt>
                <c:pt idx="22">
                  <c:v>0.35056281106135834</c:v>
                </c:pt>
                <c:pt idx="23">
                  <c:v>4.3792364954423189</c:v>
                </c:pt>
                <c:pt idx="24">
                  <c:v>1.1867246173288588</c:v>
                </c:pt>
                <c:pt idx="25">
                  <c:v>11.616550008318919</c:v>
                </c:pt>
                <c:pt idx="26">
                  <c:v>6.0933231436299344</c:v>
                </c:pt>
                <c:pt idx="27">
                  <c:v>5.4429164037575104</c:v>
                </c:pt>
                <c:pt idx="28">
                  <c:v>8.6408910804092152</c:v>
                </c:pt>
                <c:pt idx="29">
                  <c:v>8.8780151949972677</c:v>
                </c:pt>
                <c:pt idx="30">
                  <c:v>7.7794010739213117</c:v>
                </c:pt>
                <c:pt idx="31">
                  <c:v>2.9985738399492794</c:v>
                </c:pt>
                <c:pt idx="32">
                  <c:v>-0.37044471765920217</c:v>
                </c:pt>
                <c:pt idx="33">
                  <c:v>-3.3334453136048978</c:v>
                </c:pt>
                <c:pt idx="34">
                  <c:v>-8.7450247131021683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GDP'!$J$7:$J$41</c:f>
              <c:strCache>
                <c:ptCount val="3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</c:strCache>
            </c:strRef>
          </c:cat>
          <c:val>
            <c:numRef>
              <c:f>'IKP, GDP'!$P$7:$P$41</c:f>
              <c:numCache>
                <c:formatCode>0.0</c:formatCode>
                <c:ptCount val="35"/>
                <c:pt idx="0">
                  <c:v>-1.8117798663667882E-2</c:v>
                </c:pt>
                <c:pt idx="1">
                  <c:v>-0.81203761390453211</c:v>
                </c:pt>
                <c:pt idx="2">
                  <c:v>-3.068989052068527</c:v>
                </c:pt>
                <c:pt idx="3">
                  <c:v>-0.32835279338807499</c:v>
                </c:pt>
                <c:pt idx="4">
                  <c:v>-2.2338260995204289</c:v>
                </c:pt>
                <c:pt idx="5">
                  <c:v>-3.2655564463599176</c:v>
                </c:pt>
                <c:pt idx="6">
                  <c:v>-0.18742677255195661</c:v>
                </c:pt>
                <c:pt idx="7">
                  <c:v>-3.3520801597965608</c:v>
                </c:pt>
                <c:pt idx="8">
                  <c:v>-4.4191306426808925</c:v>
                </c:pt>
                <c:pt idx="9">
                  <c:v>-4.4444334117332032</c:v>
                </c:pt>
                <c:pt idx="10">
                  <c:v>-7.4527851235482503</c:v>
                </c:pt>
                <c:pt idx="11">
                  <c:v>-4.7739661669002569</c:v>
                </c:pt>
                <c:pt idx="12">
                  <c:v>-4.521507373319106</c:v>
                </c:pt>
                <c:pt idx="13">
                  <c:v>-3.6163734510242636</c:v>
                </c:pt>
                <c:pt idx="14">
                  <c:v>-4.1881381331093159</c:v>
                </c:pt>
                <c:pt idx="15">
                  <c:v>-4.5114940330184714</c:v>
                </c:pt>
                <c:pt idx="16">
                  <c:v>-2.1087301394594484</c:v>
                </c:pt>
                <c:pt idx="17">
                  <c:v>-2.4398595959720564</c:v>
                </c:pt>
                <c:pt idx="18">
                  <c:v>-1.2482169952195601</c:v>
                </c:pt>
                <c:pt idx="19">
                  <c:v>-0.597309169239154</c:v>
                </c:pt>
                <c:pt idx="20">
                  <c:v>-3.5864110191144891</c:v>
                </c:pt>
                <c:pt idx="21">
                  <c:v>9.799270608824342</c:v>
                </c:pt>
                <c:pt idx="22">
                  <c:v>8.4313686736369298E-2</c:v>
                </c:pt>
                <c:pt idx="23">
                  <c:v>-3.4056761219520544</c:v>
                </c:pt>
                <c:pt idx="24">
                  <c:v>-1.3923619480178493</c:v>
                </c:pt>
                <c:pt idx="25">
                  <c:v>-21.318394100144321</c:v>
                </c:pt>
                <c:pt idx="26">
                  <c:v>-11.294002965938697</c:v>
                </c:pt>
                <c:pt idx="27">
                  <c:v>-8.2548034304073692</c:v>
                </c:pt>
                <c:pt idx="28">
                  <c:v>-11.658001722073465</c:v>
                </c:pt>
                <c:pt idx="29">
                  <c:v>-7.6277650207778169</c:v>
                </c:pt>
                <c:pt idx="30">
                  <c:v>-7.8121415500509492</c:v>
                </c:pt>
                <c:pt idx="31">
                  <c:v>-7.0705599497065803</c:v>
                </c:pt>
                <c:pt idx="32">
                  <c:v>-3.0308346080614097</c:v>
                </c:pt>
                <c:pt idx="33">
                  <c:v>1.7003720371713673</c:v>
                </c:pt>
                <c:pt idx="34">
                  <c:v>6.4159440733432049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GDP'!$I$7:$J$41</c:f>
              <c:multiLvlStrCache>
                <c:ptCount val="3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</c:lvl>
              </c:multiLvlStrCache>
            </c:multiLvlStrRef>
          </c:cat>
          <c:val>
            <c:numRef>
              <c:f>'IKP, GDP'!$K$7:$K$41</c:f>
              <c:numCache>
                <c:formatCode>0.0</c:formatCode>
                <c:ptCount val="35"/>
                <c:pt idx="0">
                  <c:v>3.0456767380212302</c:v>
                </c:pt>
                <c:pt idx="1">
                  <c:v>4.0139822525657287</c:v>
                </c:pt>
                <c:pt idx="2">
                  <c:v>4.3231074654473955</c:v>
                </c:pt>
                <c:pt idx="3">
                  <c:v>3.6107405551833338</c:v>
                </c:pt>
                <c:pt idx="4">
                  <c:v>3.8950069570483858</c:v>
                </c:pt>
                <c:pt idx="5">
                  <c:v>1.6036268447827018</c:v>
                </c:pt>
                <c:pt idx="6">
                  <c:v>0.9524932746104664</c:v>
                </c:pt>
                <c:pt idx="7">
                  <c:v>2.3022298274723463</c:v>
                </c:pt>
                <c:pt idx="8">
                  <c:v>2.1067246943079043</c:v>
                </c:pt>
                <c:pt idx="9">
                  <c:v>3.6883225620261806</c:v>
                </c:pt>
                <c:pt idx="10">
                  <c:v>4.0247293074480162</c:v>
                </c:pt>
                <c:pt idx="11">
                  <c:v>3.3774570442386631</c:v>
                </c:pt>
                <c:pt idx="12">
                  <c:v>3.0924919435098008</c:v>
                </c:pt>
                <c:pt idx="13">
                  <c:v>3.9222106775357979</c:v>
                </c:pt>
                <c:pt idx="14">
                  <c:v>4.7660126107961442</c:v>
                </c:pt>
                <c:pt idx="15">
                  <c:v>4.8932308921169065</c:v>
                </c:pt>
                <c:pt idx="16">
                  <c:v>2.1130132642644295</c:v>
                </c:pt>
                <c:pt idx="17">
                  <c:v>1.2315597839988257</c:v>
                </c:pt>
                <c:pt idx="18">
                  <c:v>0.16421167909008716</c:v>
                </c:pt>
                <c:pt idx="19">
                  <c:v>-1.1218383788902275</c:v>
                </c:pt>
                <c:pt idx="20">
                  <c:v>-1.2227837856199741</c:v>
                </c:pt>
                <c:pt idx="21">
                  <c:v>-8.9328689973514059</c:v>
                </c:pt>
                <c:pt idx="22">
                  <c:v>-2.7972262422140903</c:v>
                </c:pt>
                <c:pt idx="23">
                  <c:v>-1.0241504583647587</c:v>
                </c:pt>
                <c:pt idx="24">
                  <c:v>0.90988500577453557</c:v>
                </c:pt>
                <c:pt idx="25">
                  <c:v>11.647230057484382</c:v>
                </c:pt>
                <c:pt idx="26">
                  <c:v>7.2792919581973203</c:v>
                </c:pt>
                <c:pt idx="27">
                  <c:v>6.129856478059259</c:v>
                </c:pt>
                <c:pt idx="28">
                  <c:v>7.1048940106901215</c:v>
                </c:pt>
                <c:pt idx="29">
                  <c:v>4.4510506162011243</c:v>
                </c:pt>
                <c:pt idx="30">
                  <c:v>0.89273956074411576</c:v>
                </c:pt>
                <c:pt idx="31">
                  <c:v>1.5853073772391424</c:v>
                </c:pt>
                <c:pt idx="32">
                  <c:v>-0.41427221385161861</c:v>
                </c:pt>
                <c:pt idx="33">
                  <c:v>-0.788714379386668</c:v>
                </c:pt>
                <c:pt idx="34">
                  <c:v>3.3995387592633541E-2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885986457686604E-2"/>
          <c:y val="0.8790228170208545"/>
          <c:w val="0.94907064488950965"/>
          <c:h val="9.9747641487093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Quarterly trade balance in absolute values and % of nominal GDP</a:t>
            </a:r>
          </a:p>
          <a:p>
            <a:pPr algn="ctr" rtl="0">
              <a:defRPr/>
            </a:pPr>
            <a:endParaRPr lang="en-US"/>
          </a:p>
        </c:rich>
      </c:tx>
      <c:layout>
        <c:manualLayout>
          <c:xMode val="edge"/>
          <c:yMode val="edge"/>
          <c:x val="0.19570478732536553"/>
          <c:y val="9.8915031243739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304838949157675E-2"/>
          <c:y val="0.1359240328122896"/>
          <c:w val="0.84994414442464583"/>
          <c:h val="0.600482617413274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3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39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3526.2</c:v>
                </c:pt>
                <c:pt idx="29">
                  <c:v>3776</c:v>
                </c:pt>
                <c:pt idx="30">
                  <c:v>4388.7</c:v>
                </c:pt>
                <c:pt idx="31">
                  <c:v>4761.5</c:v>
                </c:pt>
                <c:pt idx="32">
                  <c:v>4886.7</c:v>
                </c:pt>
                <c:pt idx="33">
                  <c:v>5194.3</c:v>
                </c:pt>
                <c:pt idx="34">
                  <c:v>5692.8</c:v>
                </c:pt>
                <c:pt idx="35">
                  <c:v>5559.7</c:v>
                </c:pt>
                <c:pt idx="36">
                  <c:v>5124.6000000000004</c:v>
                </c:pt>
                <c:pt idx="37">
                  <c:v>4635.8999999999996</c:v>
                </c:pt>
                <c:pt idx="38">
                  <c:v>4348.3999999999996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3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39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-3910.7</c:v>
                </c:pt>
                <c:pt idx="29">
                  <c:v>-4844.8999999999996</c:v>
                </c:pt>
                <c:pt idx="30">
                  <c:v>-5523.8</c:v>
                </c:pt>
                <c:pt idx="31">
                  <c:v>-5239.5</c:v>
                </c:pt>
                <c:pt idx="32">
                  <c:v>-5690.3</c:v>
                </c:pt>
                <c:pt idx="33">
                  <c:v>-6581.5</c:v>
                </c:pt>
                <c:pt idx="34">
                  <c:v>-7212.3</c:v>
                </c:pt>
                <c:pt idx="35">
                  <c:v>-7011.5</c:v>
                </c:pt>
                <c:pt idx="36">
                  <c:v>-5832</c:v>
                </c:pt>
                <c:pt idx="37">
                  <c:v>-5908.1</c:v>
                </c:pt>
                <c:pt idx="38">
                  <c:v>-5701.5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3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39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-1068.8999999999996</c:v>
                </c:pt>
                <c:pt idx="30">
                  <c:v>-1135.1000000000004</c:v>
                </c:pt>
                <c:pt idx="31">
                  <c:v>-478</c:v>
                </c:pt>
                <c:pt idx="32">
                  <c:v>-803.60000000000036</c:v>
                </c:pt>
                <c:pt idx="33">
                  <c:v>-1387.1999999999998</c:v>
                </c:pt>
                <c:pt idx="34">
                  <c:v>-1519.5</c:v>
                </c:pt>
                <c:pt idx="35">
                  <c:v>-1451.8000000000002</c:v>
                </c:pt>
                <c:pt idx="36">
                  <c:v>-707.39999999999964</c:v>
                </c:pt>
                <c:pt idx="37">
                  <c:v>-1272.2000000000007</c:v>
                </c:pt>
                <c:pt idx="38">
                  <c:v>-1353.1000000000004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5.2163907677043382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A2-48E7-A603-0E5AA014289B}"/>
                </c:ext>
              </c:extLst>
            </c:dLbl>
            <c:dLbl>
              <c:idx val="30"/>
              <c:layout>
                <c:manualLayout>
                  <c:x val="-2.1010378641636872E-2"/>
                  <c:y val="2.8438962224200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A2-48E7-A603-0E5AA014289B}"/>
                </c:ext>
              </c:extLst>
            </c:dLbl>
            <c:dLbl>
              <c:idx val="33"/>
              <c:layout>
                <c:manualLayout>
                  <c:x val="-4.6602141968066196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CE-42D0-8A37-284A33D7F068}"/>
                </c:ext>
              </c:extLst>
            </c:dLbl>
            <c:dLbl>
              <c:idx val="34"/>
              <c:layout>
                <c:manualLayout>
                  <c:x val="-3.0141416783113589E-2"/>
                  <c:y val="1.5815486324959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CE-42D0-8A37-284A33D7F068}"/>
                </c:ext>
              </c:extLst>
            </c:dLbl>
            <c:dLbl>
              <c:idx val="38"/>
              <c:layout>
                <c:manualLayout>
                  <c:x val="-9.5427825748097845E-3"/>
                  <c:y val="3.204564511037706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E8-4FF7-AC42-9F6D19A171AB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'Exp-Imp'!$D$9:$XFD$9</c:f>
              <c:numCache>
                <c:formatCode>0.0</c:formatCode>
                <c:ptCount val="39"/>
                <c:pt idx="0">
                  <c:v>-11.648727450496684</c:v>
                </c:pt>
                <c:pt idx="1">
                  <c:v>-10.669999758389416</c:v>
                </c:pt>
                <c:pt idx="2">
                  <c:v>-11.073006887215165</c:v>
                </c:pt>
                <c:pt idx="3">
                  <c:v>-9.4798027756036127</c:v>
                </c:pt>
                <c:pt idx="4">
                  <c:v>-10.479458999756099</c:v>
                </c:pt>
                <c:pt idx="5">
                  <c:v>-9.4840359639840486</c:v>
                </c:pt>
                <c:pt idx="6">
                  <c:v>-9.7973934376528646</c:v>
                </c:pt>
                <c:pt idx="7">
                  <c:v>-6.4091806465860071</c:v>
                </c:pt>
                <c:pt idx="8">
                  <c:v>-7.7198476824189743</c:v>
                </c:pt>
                <c:pt idx="9">
                  <c:v>-7.8668062123939828</c:v>
                </c:pt>
                <c:pt idx="10">
                  <c:v>-7.1741215731478318</c:v>
                </c:pt>
                <c:pt idx="11">
                  <c:v>-7.6381540270429138</c:v>
                </c:pt>
                <c:pt idx="12">
                  <c:v>-9.0297683489997098</c:v>
                </c:pt>
                <c:pt idx="13">
                  <c:v>-9.912253856945199</c:v>
                </c:pt>
                <c:pt idx="14">
                  <c:v>-11.600021093517942</c:v>
                </c:pt>
                <c:pt idx="15">
                  <c:v>-6.9723958274854612</c:v>
                </c:pt>
                <c:pt idx="16">
                  <c:v>-8.0566463999014477</c:v>
                </c:pt>
                <c:pt idx="17">
                  <c:v>-9.0719135959311483</c:v>
                </c:pt>
                <c:pt idx="18">
                  <c:v>-14.637826424701128</c:v>
                </c:pt>
                <c:pt idx="19">
                  <c:v>-9.2145174550615589</c:v>
                </c:pt>
                <c:pt idx="20">
                  <c:v>-8.9424617597720992</c:v>
                </c:pt>
                <c:pt idx="21">
                  <c:v>-11.563161847878302</c:v>
                </c:pt>
                <c:pt idx="22">
                  <c:v>-9.7824938738526956</c:v>
                </c:pt>
                <c:pt idx="23">
                  <c:v>-8.2640104331580151</c:v>
                </c:pt>
                <c:pt idx="24">
                  <c:v>-6.5568037767189749</c:v>
                </c:pt>
                <c:pt idx="25">
                  <c:v>-5.4343192197467651</c:v>
                </c:pt>
                <c:pt idx="26">
                  <c:v>-7.4259061955608381</c:v>
                </c:pt>
                <c:pt idx="27">
                  <c:v>-5.2173547014716846</c:v>
                </c:pt>
                <c:pt idx="28">
                  <c:v>-5.4844917259773922</c:v>
                </c:pt>
                <c:pt idx="29">
                  <c:v>-13.10757741582437</c:v>
                </c:pt>
                <c:pt idx="30">
                  <c:v>-12.747096416719444</c:v>
                </c:pt>
                <c:pt idx="31">
                  <c:v>-5.1516081639409839</c:v>
                </c:pt>
                <c:pt idx="32">
                  <c:v>-9.711742761120016</c:v>
                </c:pt>
                <c:pt idx="33">
                  <c:v>-14.41864695259007</c:v>
                </c:pt>
                <c:pt idx="34">
                  <c:v>-14.59312831244565</c:v>
                </c:pt>
                <c:pt idx="35">
                  <c:v>-13.745243769786955</c:v>
                </c:pt>
                <c:pt idx="36">
                  <c:v>-7.7204772507854127</c:v>
                </c:pt>
                <c:pt idx="37">
                  <c:v>-12.568726889330007</c:v>
                </c:pt>
                <c:pt idx="38">
                  <c:v>-12.792418220843221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40370996191386"/>
          <c:w val="1"/>
          <c:h val="0.1009777597440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200"/>
              <a:t>Ceturkšņa tirdzniecības bilance absolūtās vērtībās un % no nominālā IKP </a:t>
            </a:r>
          </a:p>
          <a:p>
            <a:pPr algn="ctr" rtl="0">
              <a:defRPr sz="1200"/>
            </a:pPr>
            <a:endParaRPr lang="en-US" sz="1200"/>
          </a:p>
        </c:rich>
      </c:tx>
      <c:layout>
        <c:manualLayout>
          <c:xMode val="edge"/>
          <c:yMode val="edge"/>
          <c:x val="0.16446635895308959"/>
          <c:y val="1.8994185076261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98581534759173E-2"/>
          <c:y val="0.13452529470956959"/>
          <c:w val="0.85738410978137003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'Exp-Imp'!$D$2:$AP$3</c:f>
              <c:multiLvlStrCache>
                <c:ptCount val="3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39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3526.2</c:v>
                </c:pt>
                <c:pt idx="29">
                  <c:v>3776</c:v>
                </c:pt>
                <c:pt idx="30">
                  <c:v>4388.7</c:v>
                </c:pt>
                <c:pt idx="31">
                  <c:v>4761.5</c:v>
                </c:pt>
                <c:pt idx="32">
                  <c:v>4886.7</c:v>
                </c:pt>
                <c:pt idx="33">
                  <c:v>5194.3</c:v>
                </c:pt>
                <c:pt idx="34">
                  <c:v>5692.8</c:v>
                </c:pt>
                <c:pt idx="35">
                  <c:v>5559.7</c:v>
                </c:pt>
                <c:pt idx="36">
                  <c:v>5124.6000000000004</c:v>
                </c:pt>
                <c:pt idx="37">
                  <c:v>4635.8999999999996</c:v>
                </c:pt>
                <c:pt idx="38">
                  <c:v>4348.3999999999996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'Exp-Imp'!$D$2:$AP$3</c:f>
              <c:multiLvlStrCache>
                <c:ptCount val="3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39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-3910.7</c:v>
                </c:pt>
                <c:pt idx="29">
                  <c:v>-4844.8999999999996</c:v>
                </c:pt>
                <c:pt idx="30">
                  <c:v>-5523.8</c:v>
                </c:pt>
                <c:pt idx="31">
                  <c:v>-5239.5</c:v>
                </c:pt>
                <c:pt idx="32">
                  <c:v>-5690.3</c:v>
                </c:pt>
                <c:pt idx="33">
                  <c:v>-6581.5</c:v>
                </c:pt>
                <c:pt idx="34">
                  <c:v>-7212.3</c:v>
                </c:pt>
                <c:pt idx="35">
                  <c:v>-7011.5</c:v>
                </c:pt>
                <c:pt idx="36">
                  <c:v>-5832</c:v>
                </c:pt>
                <c:pt idx="37">
                  <c:v>-5908.1</c:v>
                </c:pt>
                <c:pt idx="38">
                  <c:v>-5701.5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3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39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-1068.8999999999996</c:v>
                </c:pt>
                <c:pt idx="30">
                  <c:v>-1135.1000000000004</c:v>
                </c:pt>
                <c:pt idx="31">
                  <c:v>-478</c:v>
                </c:pt>
                <c:pt idx="32">
                  <c:v>-803.60000000000036</c:v>
                </c:pt>
                <c:pt idx="33">
                  <c:v>-1387.1999999999998</c:v>
                </c:pt>
                <c:pt idx="34">
                  <c:v>-1519.5</c:v>
                </c:pt>
                <c:pt idx="35">
                  <c:v>-1451.8000000000002</c:v>
                </c:pt>
                <c:pt idx="36">
                  <c:v>-707.39999999999964</c:v>
                </c:pt>
                <c:pt idx="37">
                  <c:v>-1272.2000000000007</c:v>
                </c:pt>
                <c:pt idx="38">
                  <c:v>-1353.1000000000004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1.8995784207418178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76-43B6-959E-20A160E17444}"/>
                </c:ext>
              </c:extLst>
            </c:dLbl>
            <c:dLbl>
              <c:idx val="28"/>
              <c:layout>
                <c:manualLayout>
                  <c:x val="-2.217076206369757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76-43B6-959E-20A160E17444}"/>
                </c:ext>
              </c:extLst>
            </c:dLbl>
            <c:dLbl>
              <c:idx val="29"/>
              <c:layout>
                <c:manualLayout>
                  <c:x val="-5.1614744409494047E-2"/>
                  <c:y val="-1.145617978589258E-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71-461D-BB98-CA0DFFE176AC}"/>
                </c:ext>
              </c:extLst>
            </c:dLbl>
            <c:dLbl>
              <c:idx val="30"/>
              <c:layout>
                <c:manualLayout>
                  <c:x val="-1.9461633715588716E-2"/>
                  <c:y val="2.812003886125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71-461D-BB98-CA0DFFE176AC}"/>
                </c:ext>
              </c:extLst>
            </c:dLbl>
            <c:dLbl>
              <c:idx val="33"/>
              <c:layout>
                <c:manualLayout>
                  <c:x val="-4.641251505409164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1A-4CA7-B0E1-86AFA5D661A9}"/>
                </c:ext>
              </c:extLst>
            </c:dLbl>
            <c:dLbl>
              <c:idx val="34"/>
              <c:layout>
                <c:manualLayout>
                  <c:x val="-3.2969353561233733E-2"/>
                  <c:y val="2.501513588069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1A-4CA7-B0E1-86AFA5D661A9}"/>
                </c:ext>
              </c:extLst>
            </c:dLbl>
            <c:dLbl>
              <c:idx val="38"/>
              <c:layout>
                <c:manualLayout>
                  <c:x val="-1.6987479992725086E-2"/>
                  <c:y val="3.16763761826562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08-4ACD-B8F8-F537947FE768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'Exp-Imp'!$D$2:$AP$3</c:f>
              <c:multiLvlStrCache>
                <c:ptCount val="3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'Exp-Imp'!$D$9:$AP$9</c:f>
              <c:numCache>
                <c:formatCode>0.0</c:formatCode>
                <c:ptCount val="39"/>
                <c:pt idx="0">
                  <c:v>-11.648727450496684</c:v>
                </c:pt>
                <c:pt idx="1">
                  <c:v>-10.669999758389416</c:v>
                </c:pt>
                <c:pt idx="2">
                  <c:v>-11.073006887215165</c:v>
                </c:pt>
                <c:pt idx="3">
                  <c:v>-9.4798027756036127</c:v>
                </c:pt>
                <c:pt idx="4">
                  <c:v>-10.479458999756099</c:v>
                </c:pt>
                <c:pt idx="5">
                  <c:v>-9.4840359639840486</c:v>
                </c:pt>
                <c:pt idx="6">
                  <c:v>-9.7973934376528646</c:v>
                </c:pt>
                <c:pt idx="7">
                  <c:v>-6.4091806465860071</c:v>
                </c:pt>
                <c:pt idx="8">
                  <c:v>-7.7198476824189743</c:v>
                </c:pt>
                <c:pt idx="9">
                  <c:v>-7.8668062123939828</c:v>
                </c:pt>
                <c:pt idx="10">
                  <c:v>-7.1741215731478318</c:v>
                </c:pt>
                <c:pt idx="11">
                  <c:v>-7.6381540270429138</c:v>
                </c:pt>
                <c:pt idx="12">
                  <c:v>-9.0297683489997098</c:v>
                </c:pt>
                <c:pt idx="13">
                  <c:v>-9.912253856945199</c:v>
                </c:pt>
                <c:pt idx="14">
                  <c:v>-11.600021093517942</c:v>
                </c:pt>
                <c:pt idx="15">
                  <c:v>-6.9723958274854612</c:v>
                </c:pt>
                <c:pt idx="16">
                  <c:v>-8.0566463999014477</c:v>
                </c:pt>
                <c:pt idx="17">
                  <c:v>-9.0719135959311483</c:v>
                </c:pt>
                <c:pt idx="18">
                  <c:v>-14.637826424701128</c:v>
                </c:pt>
                <c:pt idx="19">
                  <c:v>-9.2145174550615589</c:v>
                </c:pt>
                <c:pt idx="20">
                  <c:v>-8.9424617597720992</c:v>
                </c:pt>
                <c:pt idx="21">
                  <c:v>-11.563161847878302</c:v>
                </c:pt>
                <c:pt idx="22">
                  <c:v>-9.7824938738526956</c:v>
                </c:pt>
                <c:pt idx="23">
                  <c:v>-8.2640104331580151</c:v>
                </c:pt>
                <c:pt idx="24">
                  <c:v>-6.5568037767189749</c:v>
                </c:pt>
                <c:pt idx="25">
                  <c:v>-5.4343192197467651</c:v>
                </c:pt>
                <c:pt idx="26">
                  <c:v>-7.4259061955608381</c:v>
                </c:pt>
                <c:pt idx="27">
                  <c:v>-5.2173547014716846</c:v>
                </c:pt>
                <c:pt idx="28">
                  <c:v>-5.4844917259773922</c:v>
                </c:pt>
                <c:pt idx="29">
                  <c:v>-13.10757741582437</c:v>
                </c:pt>
                <c:pt idx="30">
                  <c:v>-12.747096416719444</c:v>
                </c:pt>
                <c:pt idx="31">
                  <c:v>-5.1516081639409839</c:v>
                </c:pt>
                <c:pt idx="32">
                  <c:v>-9.711742761120016</c:v>
                </c:pt>
                <c:pt idx="33">
                  <c:v>-14.41864695259007</c:v>
                </c:pt>
                <c:pt idx="34">
                  <c:v>-14.59312831244565</c:v>
                </c:pt>
                <c:pt idx="35">
                  <c:v>-13.745243769786955</c:v>
                </c:pt>
                <c:pt idx="36">
                  <c:v>-7.7204772507854127</c:v>
                </c:pt>
                <c:pt idx="37">
                  <c:v>-12.568726889330007</c:v>
                </c:pt>
                <c:pt idx="38">
                  <c:v>-12.792418220843221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104345149624043E-3"/>
          <c:y val="0.93410408869889627"/>
          <c:w val="0.99608956548503758"/>
          <c:h val="4.7347797710360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546389</xdr:colOff>
      <xdr:row>18</xdr:row>
      <xdr:rowOff>75976</xdr:rowOff>
    </xdr:from>
    <xdr:to>
      <xdr:col>26</xdr:col>
      <xdr:colOff>285749</xdr:colOff>
      <xdr:row>38</xdr:row>
      <xdr:rowOff>35502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438150</xdr:colOff>
      <xdr:row>0</xdr:row>
      <xdr:rowOff>86736</xdr:rowOff>
    </xdr:from>
    <xdr:to>
      <xdr:col>26</xdr:col>
      <xdr:colOff>304799</xdr:colOff>
      <xdr:row>16</xdr:row>
      <xdr:rowOff>188192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539184</xdr:colOff>
      <xdr:row>11</xdr:row>
      <xdr:rowOff>121519</xdr:rowOff>
    </xdr:from>
    <xdr:to>
      <xdr:col>23</xdr:col>
      <xdr:colOff>339235</xdr:colOff>
      <xdr:row>34</xdr:row>
      <xdr:rowOff>136071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628351</xdr:colOff>
      <xdr:row>11</xdr:row>
      <xdr:rowOff>221</xdr:rowOff>
    </xdr:from>
    <xdr:to>
      <xdr:col>11</xdr:col>
      <xdr:colOff>289872</xdr:colOff>
      <xdr:row>34</xdr:row>
      <xdr:rowOff>60973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tat.gov.lv/pxweb/lv/OSP_PUB/START__VEK__IK__IKP/IKP100?s=ikp100&amp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.stat.gov.lv/pxweb/lv/OSP_PUB/START__VEK__IS__ISI/ISI040c?s=isi040c&amp;" TargetMode="External"/><Relationship Id="rId1" Type="http://schemas.openxmlformats.org/officeDocument/2006/relationships/hyperlink" Target="https://data.stat.gov.lv/pxweb/lv/OSP_PUB/START__VEK__PC__PCI/PCI030c?s=pci030c&amp;" TargetMode="External"/><Relationship Id="rId6" Type="http://schemas.openxmlformats.org/officeDocument/2006/relationships/hyperlink" Target="https://www.fdp.gov.lv/lv/publikacijas-un-parskati/zinojumi/2023/19-06" TargetMode="External"/><Relationship Id="rId5" Type="http://schemas.openxmlformats.org/officeDocument/2006/relationships/hyperlink" Target="https://data.stat.gov.lv/pxweb/lv/OSP_PUB/START__VEK__IK__IKP/IKP020?s=ikp020&amp;" TargetMode="External"/><Relationship Id="rId4" Type="http://schemas.openxmlformats.org/officeDocument/2006/relationships/hyperlink" Target="https://data.stat.gov.lv/pxweb/lv/OSP_PUB/START__VEK__IS__ISP/ISP010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ata.stat.gov.lv/pxweb/lv/OSP_PUB/START__VEK__IS__ISP/ISP050c?s=isp050c&amp;" TargetMode="External"/><Relationship Id="rId1" Type="http://schemas.openxmlformats.org/officeDocument/2006/relationships/hyperlink" Target="https://data.stat.gov.lv/pxweb/lv/OSP_PUB/START__TIR__AT__ATD/ATD100c?s=atd100c&amp;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1"/>
  <sheetViews>
    <sheetView showGridLines="0" tabSelected="1" zoomScale="50" zoomScaleNormal="50" workbookViewId="0">
      <selection sqref="A1:A2"/>
    </sheetView>
  </sheetViews>
  <sheetFormatPr defaultColWidth="0" defaultRowHeight="12.5" zeroHeight="1" x14ac:dyDescent="0.25"/>
  <cols>
    <col min="1" max="1" width="34.1796875" style="139" customWidth="1"/>
    <col min="2" max="5" width="9.81640625" style="57" customWidth="1"/>
    <col min="6" max="6" width="10" style="57" customWidth="1"/>
    <col min="7" max="7" width="10.81640625" style="57" customWidth="1"/>
    <col min="8" max="8" width="10.7265625" style="57" customWidth="1"/>
    <col min="9" max="9" width="11.81640625" style="57" customWidth="1"/>
    <col min="10" max="10" width="11.26953125" style="57" customWidth="1"/>
    <col min="11" max="11" width="10.7265625" style="57" customWidth="1"/>
    <col min="12" max="12" width="11.26953125" style="57" customWidth="1"/>
    <col min="13" max="13" width="11" style="57" customWidth="1"/>
    <col min="14" max="14" width="12.54296875" style="57" customWidth="1"/>
    <col min="15" max="19" width="9.1796875" style="57" customWidth="1"/>
    <col min="20" max="20" width="9.81640625" style="57" customWidth="1"/>
    <col min="21" max="21" width="9.1796875" style="57" customWidth="1"/>
    <col min="22" max="25" width="9.7265625" style="57" customWidth="1"/>
    <col min="26" max="26" width="10.81640625" style="57" customWidth="1"/>
    <col min="27" max="27" width="11.81640625" style="57" customWidth="1"/>
    <col min="28" max="28" width="9.7265625" style="57" customWidth="1"/>
    <col min="29" max="29" width="11" style="57" customWidth="1"/>
    <col min="30" max="31" width="9.453125" style="57" customWidth="1"/>
    <col min="32" max="32" width="10.26953125" style="57" customWidth="1"/>
    <col min="33" max="33" width="10.81640625" style="57" customWidth="1"/>
    <col min="34" max="34" width="13" style="57" customWidth="1"/>
    <col min="35" max="35" width="11.26953125" style="57" customWidth="1"/>
    <col min="36" max="36" width="10.26953125" style="57" customWidth="1"/>
    <col min="37" max="41" width="8.1796875" style="57" customWidth="1"/>
    <col min="42" max="45" width="9.1796875" style="2" customWidth="1"/>
    <col min="46" max="46" width="14.453125" style="5" hidden="1" customWidth="1"/>
    <col min="47" max="48" width="13.26953125" style="5" hidden="1" customWidth="1"/>
    <col min="49" max="16384" width="9.1796875" style="5" hidden="1"/>
  </cols>
  <sheetData>
    <row r="1" spans="1:47" ht="14.5" customHeight="1" x14ac:dyDescent="0.3">
      <c r="A1" s="156" t="s">
        <v>0</v>
      </c>
      <c r="B1" s="158" t="s">
        <v>1</v>
      </c>
      <c r="C1" s="159"/>
      <c r="D1" s="159"/>
      <c r="E1" s="159"/>
      <c r="F1" s="160">
        <v>2016</v>
      </c>
      <c r="G1" s="158" t="s">
        <v>2</v>
      </c>
      <c r="H1" s="159"/>
      <c r="I1" s="159"/>
      <c r="J1" s="159"/>
      <c r="K1" s="160">
        <v>2017</v>
      </c>
      <c r="L1" s="168" t="s">
        <v>3</v>
      </c>
      <c r="M1" s="169"/>
      <c r="N1" s="169"/>
      <c r="O1" s="170"/>
      <c r="P1" s="160">
        <v>2018</v>
      </c>
      <c r="Q1" s="162" t="s">
        <v>102</v>
      </c>
      <c r="R1" s="163"/>
      <c r="S1" s="163"/>
      <c r="T1" s="61"/>
      <c r="U1" s="160">
        <v>2019</v>
      </c>
      <c r="V1" s="162" t="s">
        <v>103</v>
      </c>
      <c r="W1" s="163"/>
      <c r="X1" s="163"/>
      <c r="Y1" s="61"/>
      <c r="Z1" s="160">
        <v>2020</v>
      </c>
      <c r="AA1" s="162" t="s">
        <v>110</v>
      </c>
      <c r="AB1" s="163"/>
      <c r="AC1" s="163"/>
      <c r="AD1" s="164"/>
      <c r="AE1" s="165">
        <v>2021</v>
      </c>
      <c r="AF1" s="162">
        <v>2022</v>
      </c>
      <c r="AG1" s="163"/>
      <c r="AH1" s="163"/>
      <c r="AI1" s="164"/>
      <c r="AJ1" s="165">
        <v>2022</v>
      </c>
      <c r="AK1" s="162">
        <v>2023</v>
      </c>
      <c r="AL1" s="163"/>
      <c r="AM1" s="163"/>
      <c r="AN1" s="164"/>
      <c r="AO1" s="165">
        <v>2023</v>
      </c>
      <c r="AP1" s="166" t="s">
        <v>132</v>
      </c>
      <c r="AQ1" s="167"/>
      <c r="AR1" s="167"/>
      <c r="AS1" s="167"/>
    </row>
    <row r="2" spans="1:47" ht="18.75" customHeight="1" x14ac:dyDescent="0.3">
      <c r="A2" s="157"/>
      <c r="B2" s="1" t="s">
        <v>4</v>
      </c>
      <c r="C2" s="1" t="s">
        <v>5</v>
      </c>
      <c r="D2" s="1" t="s">
        <v>6</v>
      </c>
      <c r="E2" s="1" t="s">
        <v>7</v>
      </c>
      <c r="F2" s="161"/>
      <c r="G2" s="8" t="s">
        <v>4</v>
      </c>
      <c r="H2" s="8" t="s">
        <v>5</v>
      </c>
      <c r="I2" s="8" t="s">
        <v>6</v>
      </c>
      <c r="J2" s="8" t="s">
        <v>7</v>
      </c>
      <c r="K2" s="161"/>
      <c r="L2" s="8" t="s">
        <v>4</v>
      </c>
      <c r="M2" s="8" t="s">
        <v>5</v>
      </c>
      <c r="N2" s="8" t="s">
        <v>6</v>
      </c>
      <c r="O2" s="8" t="s">
        <v>7</v>
      </c>
      <c r="P2" s="161"/>
      <c r="Q2" s="8" t="s">
        <v>4</v>
      </c>
      <c r="R2" s="8" t="s">
        <v>5</v>
      </c>
      <c r="S2" s="8" t="s">
        <v>6</v>
      </c>
      <c r="T2" s="8" t="s">
        <v>7</v>
      </c>
      <c r="U2" s="161"/>
      <c r="V2" s="8" t="s">
        <v>4</v>
      </c>
      <c r="W2" s="8" t="s">
        <v>5</v>
      </c>
      <c r="X2" s="8" t="s">
        <v>6</v>
      </c>
      <c r="Y2" s="8" t="s">
        <v>7</v>
      </c>
      <c r="Z2" s="161"/>
      <c r="AA2" s="8" t="s">
        <v>4</v>
      </c>
      <c r="AB2" s="8" t="s">
        <v>5</v>
      </c>
      <c r="AC2" s="8" t="s">
        <v>6</v>
      </c>
      <c r="AD2" s="8" t="s">
        <v>7</v>
      </c>
      <c r="AE2" s="161"/>
      <c r="AF2" s="8" t="s">
        <v>4</v>
      </c>
      <c r="AG2" s="8" t="s">
        <v>5</v>
      </c>
      <c r="AH2" s="8" t="s">
        <v>6</v>
      </c>
      <c r="AI2" s="8" t="s">
        <v>7</v>
      </c>
      <c r="AJ2" s="161"/>
      <c r="AK2" s="8" t="s">
        <v>4</v>
      </c>
      <c r="AL2" s="8" t="s">
        <v>5</v>
      </c>
      <c r="AM2" s="8" t="s">
        <v>6</v>
      </c>
      <c r="AN2" s="8" t="s">
        <v>7</v>
      </c>
      <c r="AO2" s="161"/>
      <c r="AP2" s="37">
        <v>2023</v>
      </c>
      <c r="AQ2" s="37">
        <v>2024</v>
      </c>
      <c r="AR2" s="37">
        <v>2025</v>
      </c>
      <c r="AS2" s="37">
        <v>2026</v>
      </c>
    </row>
    <row r="3" spans="1:47" ht="13" x14ac:dyDescent="0.3">
      <c r="A3" s="11" t="s">
        <v>8</v>
      </c>
      <c r="B3" s="9">
        <f t="shared" ref="B3:E4" si="0">F10/B10-1</f>
        <v>3.8950069570483858E-2</v>
      </c>
      <c r="C3" s="9">
        <f t="shared" si="0"/>
        <v>1.6036268447827018E-2</v>
      </c>
      <c r="D3" s="9">
        <f t="shared" si="0"/>
        <v>9.524932746104664E-3</v>
      </c>
      <c r="E3" s="9">
        <f t="shared" si="0"/>
        <v>2.3022298274723463E-2</v>
      </c>
      <c r="F3" s="10">
        <f>H14/G14-1</f>
        <v>2.3686147466442264E-2</v>
      </c>
      <c r="G3" s="43">
        <f t="shared" ref="G3:J4" si="1">J10/F10-1</f>
        <v>2.1067246943079043E-2</v>
      </c>
      <c r="H3" s="9">
        <f t="shared" si="1"/>
        <v>3.6883225620261806E-2</v>
      </c>
      <c r="I3" s="9">
        <f t="shared" si="1"/>
        <v>4.0247293074480162E-2</v>
      </c>
      <c r="J3" s="9">
        <f t="shared" si="1"/>
        <v>3.3774570442386631E-2</v>
      </c>
      <c r="K3" s="10">
        <f>I14/H14-1</f>
        <v>3.3124759358745814E-2</v>
      </c>
      <c r="L3" s="9">
        <f t="shared" ref="L3:N4" si="2">N10/J10-1</f>
        <v>3.0924919435098008E-2</v>
      </c>
      <c r="M3" s="9">
        <f t="shared" si="2"/>
        <v>3.9222106775357979E-2</v>
      </c>
      <c r="N3" s="9">
        <f t="shared" si="2"/>
        <v>4.7660126107961442E-2</v>
      </c>
      <c r="O3" s="11">
        <f>Q10/M10-1</f>
        <v>4.8932308921169065E-2</v>
      </c>
      <c r="P3" s="10">
        <f>J14/I14-1</f>
        <v>3.9905192406926915E-2</v>
      </c>
      <c r="Q3" s="43">
        <f t="shared" ref="Q3:T4" si="3">R10/N10-1</f>
        <v>2.1130132642644295E-2</v>
      </c>
      <c r="R3" s="9">
        <f t="shared" si="3"/>
        <v>1.2315597839988257E-2</v>
      </c>
      <c r="S3" s="9">
        <f t="shared" si="3"/>
        <v>1.6421167909008716E-3</v>
      </c>
      <c r="T3" s="9">
        <f t="shared" si="3"/>
        <v>-1.1218383788902275E-2</v>
      </c>
      <c r="U3" s="10">
        <f>K14/J14-1</f>
        <v>5.8750238349409845E-3</v>
      </c>
      <c r="V3" s="43">
        <f t="shared" ref="V3:Y4" si="4">V10/R10-1</f>
        <v>-1.2227837856199741E-2</v>
      </c>
      <c r="W3" s="43">
        <f t="shared" si="4"/>
        <v>-8.9328689973514064E-2</v>
      </c>
      <c r="X3" s="43">
        <f t="shared" si="4"/>
        <v>-2.7972262422140903E-2</v>
      </c>
      <c r="Y3" s="43">
        <f t="shared" si="4"/>
        <v>-1.0241504583647587E-2</v>
      </c>
      <c r="Z3" s="10">
        <f>L14/K14-1</f>
        <v>-3.5138028419790635E-2</v>
      </c>
      <c r="AA3" s="43">
        <f t="shared" ref="AA3:AD4" si="5">Z10/V10-1</f>
        <v>9.0988500577453557E-3</v>
      </c>
      <c r="AB3" s="43">
        <f t="shared" si="5"/>
        <v>0.11647230057484381</v>
      </c>
      <c r="AC3" s="43">
        <f t="shared" si="5"/>
        <v>7.2792919581973203E-2</v>
      </c>
      <c r="AD3" s="43">
        <f t="shared" si="5"/>
        <v>6.129856478059259E-2</v>
      </c>
      <c r="AE3" s="10">
        <f>M14/L14-1</f>
        <v>6.7317352782466422E-2</v>
      </c>
      <c r="AF3" s="43">
        <f t="shared" ref="AF3:AI4" si="6">AD10/Z10-1</f>
        <v>7.1048940106901215E-2</v>
      </c>
      <c r="AG3" s="43">
        <f t="shared" si="6"/>
        <v>4.4510506162011243E-2</v>
      </c>
      <c r="AH3" s="43">
        <f t="shared" si="6"/>
        <v>8.9273956074411576E-3</v>
      </c>
      <c r="AI3" s="43">
        <f t="shared" si="6"/>
        <v>1.5853073772391424E-2</v>
      </c>
      <c r="AJ3" s="10">
        <f>N14/M14-1</f>
        <v>3.3584739544282316E-2</v>
      </c>
      <c r="AK3" s="43">
        <f t="shared" ref="AK3:AM4" si="7">AH10/AD10-1</f>
        <v>-4.1427221385161861E-3</v>
      </c>
      <c r="AL3" s="43">
        <f t="shared" si="7"/>
        <v>-7.88714379386668E-3</v>
      </c>
      <c r="AM3" s="12">
        <f t="shared" si="7"/>
        <v>3.3995387592633541E-4</v>
      </c>
      <c r="AN3" s="12"/>
      <c r="AO3" s="12"/>
      <c r="AP3" s="115">
        <v>0.01</v>
      </c>
      <c r="AQ3" s="115">
        <v>2.5000000000000001E-2</v>
      </c>
      <c r="AR3" s="115">
        <v>2.9000000000000001E-2</v>
      </c>
      <c r="AS3" s="115">
        <v>2.9000000000000001E-2</v>
      </c>
    </row>
    <row r="4" spans="1:47" ht="13" x14ac:dyDescent="0.3">
      <c r="A4" s="14" t="s">
        <v>9</v>
      </c>
      <c r="B4" s="12">
        <f t="shared" si="0"/>
        <v>3.9060695066982509E-2</v>
      </c>
      <c r="C4" s="12">
        <f t="shared" si="0"/>
        <v>1.9175492060642174E-2</v>
      </c>
      <c r="D4" s="12">
        <f t="shared" si="0"/>
        <v>1.8047452453529234E-2</v>
      </c>
      <c r="E4" s="12">
        <f t="shared" si="0"/>
        <v>4.6042304439961823E-2</v>
      </c>
      <c r="F4" s="13">
        <f>H15/G15-1</f>
        <v>3.2524576831487906E-2</v>
      </c>
      <c r="G4" s="12">
        <f t="shared" si="1"/>
        <v>4.5748731661795716E-2</v>
      </c>
      <c r="H4" s="12">
        <f t="shared" si="1"/>
        <v>6.7498542679736317E-2</v>
      </c>
      <c r="I4" s="12">
        <f t="shared" si="1"/>
        <v>7.5708335537814753E-2</v>
      </c>
      <c r="J4" s="12">
        <f t="shared" si="1"/>
        <v>6.3515436270673797E-2</v>
      </c>
      <c r="K4" s="13">
        <f>I15/H15-1</f>
        <v>6.3580008674360089E-2</v>
      </c>
      <c r="L4" s="12">
        <f t="shared" si="2"/>
        <v>6.7964629643280761E-2</v>
      </c>
      <c r="M4" s="12">
        <f t="shared" si="2"/>
        <v>8.0197284512681488E-2</v>
      </c>
      <c r="N4" s="12">
        <f t="shared" si="2"/>
        <v>8.8521046816467441E-2</v>
      </c>
      <c r="O4" s="14">
        <f>Q11/M11-1</f>
        <v>9.0666397930264431E-2</v>
      </c>
      <c r="P4" s="13">
        <f>J15/I15-1</f>
        <v>8.0384234866079929E-2</v>
      </c>
      <c r="Q4" s="45">
        <f t="shared" si="3"/>
        <v>7.8056338305361406E-2</v>
      </c>
      <c r="R4" s="12">
        <f t="shared" si="3"/>
        <v>5.5217337995310922E-2</v>
      </c>
      <c r="S4" s="12">
        <f t="shared" si="3"/>
        <v>4.0790620198758898E-2</v>
      </c>
      <c r="T4" s="12">
        <f t="shared" si="3"/>
        <v>2.500471326671927E-2</v>
      </c>
      <c r="U4" s="13">
        <f>K15/J15-1</f>
        <v>4.8684043895022677E-2</v>
      </c>
      <c r="V4" s="45">
        <f t="shared" si="4"/>
        <v>2.0944297803669132E-2</v>
      </c>
      <c r="W4" s="45">
        <f t="shared" si="4"/>
        <v>-7.2003278634776513E-2</v>
      </c>
      <c r="X4" s="45">
        <f t="shared" si="4"/>
        <v>-1.3375070774103603E-2</v>
      </c>
      <c r="Y4" s="45">
        <f t="shared" si="4"/>
        <v>5.3113801835777963E-3</v>
      </c>
      <c r="Z4" s="13">
        <f>L15/K15-1</f>
        <v>-1.5157458725905015E-2</v>
      </c>
      <c r="AA4" s="45">
        <f t="shared" si="5"/>
        <v>1.373313225216144E-2</v>
      </c>
      <c r="AB4" s="45">
        <f t="shared" si="5"/>
        <v>0.1464428594827285</v>
      </c>
      <c r="AC4" s="45">
        <f t="shared" si="5"/>
        <v>0.11621308538426067</v>
      </c>
      <c r="AD4" s="45">
        <f t="shared" si="5"/>
        <v>0.14028664901074928</v>
      </c>
      <c r="AE4" s="13">
        <f>M15/L15-1</f>
        <v>0.10758976696428513</v>
      </c>
      <c r="AF4" s="45">
        <f t="shared" si="6"/>
        <v>0.17645955825962467</v>
      </c>
      <c r="AG4" s="45">
        <f t="shared" si="6"/>
        <v>0.18173462779022653</v>
      </c>
      <c r="AH4" s="45">
        <f t="shared" si="6"/>
        <v>0.16706034203668074</v>
      </c>
      <c r="AI4" s="45">
        <f t="shared" si="6"/>
        <v>0.13955406063854814</v>
      </c>
      <c r="AJ4" s="13">
        <f>N15/M15-1</f>
        <v>0.16555540669188451</v>
      </c>
      <c r="AK4" s="45">
        <f t="shared" si="7"/>
        <v>0.10280461561411047</v>
      </c>
      <c r="AL4" s="45">
        <f t="shared" si="7"/>
        <v>5.6099090545516317E-2</v>
      </c>
      <c r="AM4" s="14">
        <f t="shared" si="7"/>
        <v>2.1650007706176533E-2</v>
      </c>
      <c r="AN4" s="14"/>
      <c r="AO4" s="14"/>
      <c r="AP4" s="45">
        <v>0.11</v>
      </c>
      <c r="AQ4" s="45">
        <v>5.5E-2</v>
      </c>
      <c r="AR4" s="45">
        <v>6.2E-2</v>
      </c>
      <c r="AS4" s="45">
        <v>5.8000000000000003E-2</v>
      </c>
    </row>
    <row r="5" spans="1:47" ht="13" x14ac:dyDescent="0.3">
      <c r="A5" s="14" t="s">
        <v>10</v>
      </c>
      <c r="B5" s="12">
        <f>F18/B18-1</f>
        <v>-4.4487662574449471E-3</v>
      </c>
      <c r="C5" s="12">
        <f>G18/C18-1</f>
        <v>-6.9832602916876096E-3</v>
      </c>
      <c r="D5" s="12">
        <f>H18/D18-1</f>
        <v>2.2383204342633078E-3</v>
      </c>
      <c r="E5" s="12">
        <f>I18/E18-1</f>
        <v>1.4938501387424141E-2</v>
      </c>
      <c r="F5" s="15">
        <f>H21</f>
        <v>1.4064476304020967E-3</v>
      </c>
      <c r="G5" s="12">
        <f>J18/F18-1</f>
        <v>3.1847040437585461E-2</v>
      </c>
      <c r="H5" s="12">
        <f>K18/G18-1</f>
        <v>3.0951106223501945E-2</v>
      </c>
      <c r="I5" s="12">
        <f>L18/H18-1</f>
        <v>2.8858777535013536E-2</v>
      </c>
      <c r="J5" s="14">
        <f>M18/I18-1</f>
        <v>2.5611560394731336E-2</v>
      </c>
      <c r="K5" s="15">
        <f>I21</f>
        <v>2.930294902925823E-2</v>
      </c>
      <c r="L5" s="12">
        <f>N18/J18-1</f>
        <v>1.9916603953976209E-2</v>
      </c>
      <c r="M5" s="12">
        <f>O18/K18-1</f>
        <v>2.3523467325398562E-2</v>
      </c>
      <c r="N5" s="12">
        <f>P18/L18-1</f>
        <v>2.8878027649075433E-2</v>
      </c>
      <c r="O5" s="14">
        <f>Q18/M18-1</f>
        <v>2.9010270774976643E-2</v>
      </c>
      <c r="P5" s="15">
        <f>J21</f>
        <v>2.5344028482822356E-2</v>
      </c>
      <c r="Q5" s="46">
        <f>R18/N18-1</f>
        <v>2.9017722482354014E-2</v>
      </c>
      <c r="R5" s="12">
        <f>S18/O18-1</f>
        <v>3.2750991900243109E-2</v>
      </c>
      <c r="S5" s="12">
        <f>T18/P18-1</f>
        <v>2.8639552604240448E-2</v>
      </c>
      <c r="T5" s="12">
        <f>U18/Q18-1</f>
        <v>2.2112932935294483E-2</v>
      </c>
      <c r="U5" s="15">
        <f>K21</f>
        <v>2.811549455784812E-2</v>
      </c>
      <c r="V5" s="46">
        <f>V18/R18-1</f>
        <v>1.9414454636469403E-2</v>
      </c>
      <c r="W5" s="46">
        <f>W18/S18-1</f>
        <v>-4.2356940208996274E-3</v>
      </c>
      <c r="X5" s="46">
        <f>X18/T18-1</f>
        <v>4.4490516846185102E-6</v>
      </c>
      <c r="Y5" s="46">
        <f>Y18/U18-1</f>
        <v>-6.1432477539858921E-3</v>
      </c>
      <c r="Z5" s="15">
        <f>L21</f>
        <v>2.1888443570143856E-3</v>
      </c>
      <c r="AA5" s="46">
        <f>Z18/V18-1</f>
        <v>-1.2342565926555249E-3</v>
      </c>
      <c r="AB5" s="46">
        <f>AA18/W18-1</f>
        <v>2.3282069517290394E-2</v>
      </c>
      <c r="AC5" s="46">
        <f>AB18/X18-1</f>
        <v>3.7932445899772294E-2</v>
      </c>
      <c r="AD5" s="46">
        <f>AC18/Y18-1</f>
        <v>7.1405602401029E-2</v>
      </c>
      <c r="AE5" s="15">
        <f>M21</f>
        <v>3.2758733754288949E-2</v>
      </c>
      <c r="AF5" s="46">
        <f>AD18/Z18-1</f>
        <v>9.227614188016009E-2</v>
      </c>
      <c r="AG5" s="45">
        <f>AE18/AA18-1</f>
        <v>0.16404885803890235</v>
      </c>
      <c r="AH5" s="45">
        <f>AF18/AB18-1</f>
        <v>0.21746380104074681</v>
      </c>
      <c r="AI5" s="45">
        <f>AG18/AC18-1</f>
        <v>0.21472579327363972</v>
      </c>
      <c r="AJ5" s="15">
        <f>N21</f>
        <v>0.17310465661901153</v>
      </c>
      <c r="AK5" s="45">
        <f>AH18/AD18-1</f>
        <v>0.19640634060689144</v>
      </c>
      <c r="AL5" s="45">
        <f>AI18/AE18-1</f>
        <v>0.11632367483254646</v>
      </c>
      <c r="AM5" s="12">
        <f>AJ18/AF18-1</f>
        <v>5.0202973660954608E-2</v>
      </c>
      <c r="AN5" s="12"/>
      <c r="AO5" s="12"/>
      <c r="AP5" s="45">
        <v>0.1</v>
      </c>
      <c r="AQ5" s="45">
        <v>2.1999999999999999E-2</v>
      </c>
      <c r="AR5" s="45">
        <v>2.5000000000000001E-2</v>
      </c>
      <c r="AS5" s="45">
        <v>2.3E-2</v>
      </c>
    </row>
    <row r="6" spans="1:47" ht="13" x14ac:dyDescent="0.3">
      <c r="A6" s="17" t="s">
        <v>11</v>
      </c>
      <c r="B6" s="17">
        <f>F25-1</f>
        <v>9.9999999999988987E-4</v>
      </c>
      <c r="C6" s="17">
        <f>G25-1</f>
        <v>2.0000000000000018E-3</v>
      </c>
      <c r="D6" s="17">
        <f>H25-1</f>
        <v>8.0000000000000071E-3</v>
      </c>
      <c r="E6" s="17">
        <f>I25-1</f>
        <v>2.200000000000002E-2</v>
      </c>
      <c r="F6" s="18">
        <f>H28-1</f>
        <v>8.999999999999897E-3</v>
      </c>
      <c r="G6" s="16">
        <f>J25-1</f>
        <v>2.0999999999999908E-2</v>
      </c>
      <c r="H6" s="16">
        <f>K25-1</f>
        <v>3.2000000000000028E-2</v>
      </c>
      <c r="I6" s="16">
        <f>L25-1</f>
        <v>3.499999999999992E-2</v>
      </c>
      <c r="J6" s="16">
        <f>M25-1</f>
        <v>2.8000000000000025E-2</v>
      </c>
      <c r="K6" s="18">
        <f>I28-1</f>
        <v>2.8999999999999915E-2</v>
      </c>
      <c r="L6" s="16">
        <f>N25-1</f>
        <v>3.6999999999999922E-2</v>
      </c>
      <c r="M6" s="16">
        <f>O25-1</f>
        <v>3.8000000000000034E-2</v>
      </c>
      <c r="N6" s="16">
        <f>P25-1</f>
        <v>4.0999999999999925E-2</v>
      </c>
      <c r="O6" s="17">
        <f>Q25-1</f>
        <v>4.0000000000000036E-2</v>
      </c>
      <c r="P6" s="19">
        <f>J28-1</f>
        <v>3.8999999999999924E-2</v>
      </c>
      <c r="Q6" s="47">
        <f>R25-1</f>
        <v>5.8000000000000052E-2</v>
      </c>
      <c r="R6" s="16">
        <f>S25-1</f>
        <v>4.2000000000000037E-2</v>
      </c>
      <c r="S6" s="16">
        <f>T25-1</f>
        <v>3.6999999999999922E-2</v>
      </c>
      <c r="T6" s="16">
        <f>U25-1</f>
        <v>3.6000000000000032E-2</v>
      </c>
      <c r="U6" s="19">
        <f>K28-1</f>
        <v>4.2999999999999927E-2</v>
      </c>
      <c r="V6" s="47">
        <f>V25-1</f>
        <v>3.499999999999992E-2</v>
      </c>
      <c r="W6" s="47">
        <f>W25-1</f>
        <v>1.8999999999999906E-2</v>
      </c>
      <c r="X6" s="47">
        <f>X25-1</f>
        <v>1.4000000000000012E-2</v>
      </c>
      <c r="Y6" s="47">
        <f>Y25-1</f>
        <v>1.4999999999999902E-2</v>
      </c>
      <c r="Z6" s="19">
        <f>L28-1</f>
        <v>2.0999999999999908E-2</v>
      </c>
      <c r="AA6" s="47">
        <f>Z25-1</f>
        <v>4.0000000000000036E-3</v>
      </c>
      <c r="AB6" s="47">
        <f>AA25-1</f>
        <v>2.6000000000000023E-2</v>
      </c>
      <c r="AC6" s="47">
        <f>AB25-1</f>
        <v>4.2999999999999927E-2</v>
      </c>
      <c r="AD6" s="47">
        <f>AC25-1</f>
        <v>7.2000000000000064E-2</v>
      </c>
      <c r="AE6" s="19">
        <f>M28-1</f>
        <v>3.8000000000000034E-2</v>
      </c>
      <c r="AF6" s="47">
        <f>AD25-1</f>
        <v>9.8000000000000087E-2</v>
      </c>
      <c r="AG6" s="47">
        <f>AE25-1</f>
        <v>0.12999999999999989</v>
      </c>
      <c r="AH6" s="47">
        <f>AF25-1</f>
        <v>0.15999999999999992</v>
      </c>
      <c r="AI6" s="47">
        <f>AG25-1</f>
        <v>0.12000000000000011</v>
      </c>
      <c r="AJ6" s="19">
        <f>N28-1</f>
        <v>0.12799999999999989</v>
      </c>
      <c r="AK6" s="47">
        <f>AH25-1</f>
        <v>0.1080000000000001</v>
      </c>
      <c r="AL6" s="47">
        <f>AI25-1</f>
        <v>6.4000000000000057E-2</v>
      </c>
      <c r="AM6" s="47">
        <f>AJ25-1</f>
        <v>2.2999999999999909E-2</v>
      </c>
      <c r="AN6" s="47"/>
      <c r="AO6" s="47"/>
      <c r="AP6" s="47">
        <v>9.9000000000000005E-2</v>
      </c>
      <c r="AQ6" s="47">
        <v>2.9000000000000001E-2</v>
      </c>
      <c r="AR6" s="47">
        <v>3.2000000000000001E-2</v>
      </c>
      <c r="AS6" s="47">
        <v>2.8000000000000001E-2</v>
      </c>
    </row>
    <row r="7" spans="1:47" x14ac:dyDescent="0.25">
      <c r="A7" s="137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65"/>
      <c r="R7" s="65"/>
      <c r="S7" s="65"/>
      <c r="T7" s="65"/>
      <c r="U7" s="50"/>
      <c r="V7" s="2"/>
      <c r="W7" s="2"/>
      <c r="X7" s="2"/>
      <c r="Y7" s="2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132"/>
      <c r="AQ7" s="65"/>
      <c r="AR7" s="50"/>
      <c r="AS7" s="50"/>
    </row>
    <row r="8" spans="1:47" ht="13" x14ac:dyDescent="0.3">
      <c r="A8" s="64" t="s">
        <v>12</v>
      </c>
      <c r="B8" s="50"/>
      <c r="C8" s="50"/>
      <c r="D8" s="51"/>
      <c r="E8" s="51"/>
      <c r="F8" s="51"/>
      <c r="G8" s="51"/>
      <c r="H8" s="51"/>
      <c r="I8" s="51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2"/>
      <c r="Z8" s="50"/>
      <c r="AA8" s="50"/>
      <c r="AB8" s="50"/>
      <c r="AC8" s="50"/>
      <c r="AD8" s="50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132"/>
      <c r="AQ8" s="65"/>
      <c r="AR8" s="50"/>
      <c r="AS8" s="50"/>
    </row>
    <row r="9" spans="1:47" ht="13" customHeight="1" x14ac:dyDescent="0.3">
      <c r="A9" s="53" t="s">
        <v>13</v>
      </c>
      <c r="B9" s="54" t="s">
        <v>14</v>
      </c>
      <c r="C9" s="54" t="s">
        <v>15</v>
      </c>
      <c r="D9" s="54" t="s">
        <v>16</v>
      </c>
      <c r="E9" s="54" t="s">
        <v>17</v>
      </c>
      <c r="F9" s="54" t="s">
        <v>18</v>
      </c>
      <c r="G9" s="54" t="s">
        <v>19</v>
      </c>
      <c r="H9" s="54" t="s">
        <v>20</v>
      </c>
      <c r="I9" s="54" t="s">
        <v>21</v>
      </c>
      <c r="J9" s="54" t="s">
        <v>22</v>
      </c>
      <c r="K9" s="54" t="s">
        <v>23</v>
      </c>
      <c r="L9" s="54" t="s">
        <v>24</v>
      </c>
      <c r="M9" s="54" t="s">
        <v>25</v>
      </c>
      <c r="N9" s="54" t="s">
        <v>26</v>
      </c>
      <c r="O9" s="54" t="s">
        <v>27</v>
      </c>
      <c r="P9" s="54" t="s">
        <v>28</v>
      </c>
      <c r="Q9" s="54" t="s">
        <v>29</v>
      </c>
      <c r="R9" s="38" t="s">
        <v>30</v>
      </c>
      <c r="S9" s="38" t="s">
        <v>31</v>
      </c>
      <c r="T9" s="38" t="s">
        <v>32</v>
      </c>
      <c r="U9" s="38" t="s">
        <v>98</v>
      </c>
      <c r="V9" s="38" t="s">
        <v>104</v>
      </c>
      <c r="W9" s="38" t="s">
        <v>106</v>
      </c>
      <c r="X9" s="38" t="s">
        <v>107</v>
      </c>
      <c r="Y9" s="38" t="s">
        <v>108</v>
      </c>
      <c r="Z9" s="38" t="s">
        <v>118</v>
      </c>
      <c r="AA9" s="54" t="s">
        <v>120</v>
      </c>
      <c r="AB9" s="38" t="s">
        <v>121</v>
      </c>
      <c r="AC9" s="38" t="s">
        <v>122</v>
      </c>
      <c r="AD9" s="54" t="s">
        <v>123</v>
      </c>
      <c r="AE9" s="54" t="s">
        <v>124</v>
      </c>
      <c r="AF9" s="54" t="s">
        <v>125</v>
      </c>
      <c r="AG9" s="54" t="s">
        <v>126</v>
      </c>
      <c r="AH9" s="54" t="s">
        <v>127</v>
      </c>
      <c r="AI9" s="54" t="s">
        <v>128</v>
      </c>
      <c r="AJ9" s="54" t="s">
        <v>134</v>
      </c>
      <c r="AK9" s="127"/>
      <c r="AL9" s="127"/>
      <c r="AM9" s="127"/>
      <c r="AN9" s="127"/>
      <c r="AO9" s="127"/>
      <c r="AP9" s="132"/>
      <c r="AQ9" s="65"/>
      <c r="AR9" s="50"/>
      <c r="AS9" s="49"/>
    </row>
    <row r="10" spans="1:47" ht="14.5" x14ac:dyDescent="0.35">
      <c r="A10" s="147" t="s">
        <v>136</v>
      </c>
      <c r="B10" s="98">
        <v>6062916</v>
      </c>
      <c r="C10" s="98">
        <v>6145507</v>
      </c>
      <c r="D10" s="98">
        <v>6198154</v>
      </c>
      <c r="E10" s="98">
        <v>6179357</v>
      </c>
      <c r="F10" s="98">
        <v>6299067</v>
      </c>
      <c r="G10" s="98">
        <v>6244058</v>
      </c>
      <c r="H10" s="98">
        <v>6257191</v>
      </c>
      <c r="I10" s="98">
        <v>6321620</v>
      </c>
      <c r="J10" s="98">
        <v>6431771</v>
      </c>
      <c r="K10" s="98">
        <v>6474359</v>
      </c>
      <c r="L10" s="98">
        <v>6509026</v>
      </c>
      <c r="M10" s="98">
        <v>6535130</v>
      </c>
      <c r="N10" s="98">
        <v>6630673</v>
      </c>
      <c r="O10" s="98">
        <v>6728297</v>
      </c>
      <c r="P10" s="98">
        <v>6819247</v>
      </c>
      <c r="Q10" s="98">
        <v>6854909</v>
      </c>
      <c r="R10" s="98">
        <v>6770780</v>
      </c>
      <c r="S10" s="98">
        <v>6811160</v>
      </c>
      <c r="T10" s="98">
        <v>6830445</v>
      </c>
      <c r="U10" s="98">
        <v>6778008</v>
      </c>
      <c r="V10" s="98">
        <v>6687988</v>
      </c>
      <c r="W10" s="98">
        <v>6202728</v>
      </c>
      <c r="X10" s="98">
        <v>6639382</v>
      </c>
      <c r="Y10" s="98">
        <v>6708591</v>
      </c>
      <c r="Z10" s="98">
        <v>6748841</v>
      </c>
      <c r="AA10" s="98">
        <v>6925174</v>
      </c>
      <c r="AB10" s="98">
        <v>7122682</v>
      </c>
      <c r="AC10" s="98">
        <v>7119818</v>
      </c>
      <c r="AD10" s="98">
        <v>7228339</v>
      </c>
      <c r="AE10" s="98">
        <v>7233417</v>
      </c>
      <c r="AF10" s="98">
        <v>7186269</v>
      </c>
      <c r="AG10" s="98">
        <v>7232689</v>
      </c>
      <c r="AH10" s="98">
        <v>7198394</v>
      </c>
      <c r="AI10" s="98">
        <v>7176366</v>
      </c>
      <c r="AJ10" s="119">
        <v>7188712</v>
      </c>
      <c r="AK10" s="120"/>
      <c r="AL10" s="120"/>
      <c r="AM10" s="136"/>
      <c r="AN10" s="136"/>
      <c r="AO10" s="121"/>
      <c r="AP10" s="132"/>
      <c r="AQ10" s="65"/>
      <c r="AR10" s="50"/>
      <c r="AS10" s="49"/>
    </row>
    <row r="11" spans="1:47" ht="14.5" x14ac:dyDescent="0.35">
      <c r="A11" s="147" t="s">
        <v>33</v>
      </c>
      <c r="B11" s="98">
        <v>6042468</v>
      </c>
      <c r="C11" s="98">
        <v>6148734</v>
      </c>
      <c r="D11" s="98">
        <v>6200986</v>
      </c>
      <c r="E11" s="98">
        <v>6181337</v>
      </c>
      <c r="F11" s="98">
        <v>6278491</v>
      </c>
      <c r="G11" s="98">
        <v>6266639</v>
      </c>
      <c r="H11" s="98">
        <v>6312898</v>
      </c>
      <c r="I11" s="98">
        <v>6465940</v>
      </c>
      <c r="J11" s="98">
        <v>6565724</v>
      </c>
      <c r="K11" s="98">
        <v>6689628</v>
      </c>
      <c r="L11" s="98">
        <v>6790837</v>
      </c>
      <c r="M11" s="98">
        <v>6876627</v>
      </c>
      <c r="N11" s="98">
        <v>7011961</v>
      </c>
      <c r="O11" s="98">
        <v>7226118</v>
      </c>
      <c r="P11" s="98">
        <v>7391969</v>
      </c>
      <c r="Q11" s="98">
        <v>7500106</v>
      </c>
      <c r="R11" s="98">
        <v>7559289</v>
      </c>
      <c r="S11" s="98">
        <v>7625125</v>
      </c>
      <c r="T11" s="98">
        <v>7693492</v>
      </c>
      <c r="U11" s="98">
        <v>7687644</v>
      </c>
      <c r="V11" s="98">
        <v>7717613</v>
      </c>
      <c r="W11" s="98">
        <v>7076091</v>
      </c>
      <c r="X11" s="98">
        <v>7590591</v>
      </c>
      <c r="Y11" s="98">
        <v>7728476</v>
      </c>
      <c r="Z11" s="98">
        <v>7823600</v>
      </c>
      <c r="AA11" s="98">
        <v>8112334</v>
      </c>
      <c r="AB11" s="98">
        <v>8472717</v>
      </c>
      <c r="AC11" s="98">
        <v>8812678</v>
      </c>
      <c r="AD11" s="98">
        <v>9204149</v>
      </c>
      <c r="AE11" s="98">
        <v>9586626</v>
      </c>
      <c r="AF11" s="98">
        <v>9888172</v>
      </c>
      <c r="AG11" s="98">
        <v>10042523</v>
      </c>
      <c r="AH11" s="98">
        <v>10150378</v>
      </c>
      <c r="AI11" s="98">
        <v>10124427</v>
      </c>
      <c r="AJ11" s="119">
        <v>10102251</v>
      </c>
      <c r="AK11" s="120"/>
      <c r="AL11" s="120"/>
      <c r="AM11" s="136"/>
      <c r="AN11" s="136"/>
      <c r="AO11" s="119"/>
      <c r="AP11" s="98"/>
      <c r="AQ11" s="98"/>
      <c r="AR11" s="62"/>
      <c r="AS11" s="49"/>
    </row>
    <row r="12" spans="1:47" ht="18.75" customHeight="1" x14ac:dyDescent="0.35">
      <c r="A12" s="148" t="s">
        <v>112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131"/>
      <c r="M12" s="131"/>
      <c r="N12" s="49"/>
      <c r="O12" s="49"/>
      <c r="P12" s="58"/>
      <c r="Q12" s="58"/>
      <c r="R12" s="58"/>
      <c r="S12" s="58"/>
      <c r="T12" s="58"/>
      <c r="U12" s="58"/>
      <c r="V12" s="92"/>
      <c r="W12" s="58"/>
      <c r="X12" s="58"/>
      <c r="Y12" s="58"/>
      <c r="Z12" s="58"/>
      <c r="AA12" s="118"/>
      <c r="AB12" s="58"/>
      <c r="AC12" s="58"/>
      <c r="AD12" s="116"/>
      <c r="AE12" s="117"/>
      <c r="AF12" s="94"/>
      <c r="AG12" s="58"/>
      <c r="AH12" s="120"/>
      <c r="AI12" s="58"/>
      <c r="AJ12" s="58"/>
      <c r="AK12" s="58"/>
      <c r="AL12" s="58"/>
      <c r="AM12" s="136"/>
      <c r="AN12" s="136"/>
      <c r="AO12" s="58"/>
      <c r="AP12" s="49"/>
      <c r="AQ12" s="55"/>
      <c r="AR12" s="62"/>
      <c r="AS12" s="49"/>
    </row>
    <row r="13" spans="1:47" ht="14.5" x14ac:dyDescent="0.35">
      <c r="A13" s="53" t="s">
        <v>34</v>
      </c>
      <c r="B13" s="50"/>
      <c r="C13" s="50"/>
      <c r="D13" s="50"/>
      <c r="E13" s="50"/>
      <c r="F13" s="49"/>
      <c r="G13" s="54">
        <v>2015</v>
      </c>
      <c r="H13" s="54">
        <v>2016</v>
      </c>
      <c r="I13" s="54">
        <v>2017</v>
      </c>
      <c r="J13" s="54">
        <v>2018</v>
      </c>
      <c r="K13" s="54">
        <v>2019</v>
      </c>
      <c r="L13" s="54">
        <v>2020</v>
      </c>
      <c r="M13" s="54">
        <v>2021</v>
      </c>
      <c r="N13" s="54">
        <v>2022</v>
      </c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120"/>
      <c r="AI13" s="49"/>
      <c r="AJ13" s="49"/>
      <c r="AK13" s="49"/>
      <c r="AL13" s="49"/>
      <c r="AM13" s="136"/>
      <c r="AN13" s="136"/>
      <c r="AO13" s="49"/>
      <c r="AP13" s="100"/>
      <c r="AQ13" s="49"/>
      <c r="AR13" s="100"/>
      <c r="AS13" s="49"/>
    </row>
    <row r="14" spans="1:47" ht="14.5" x14ac:dyDescent="0.35">
      <c r="A14" s="147" t="s">
        <v>136</v>
      </c>
      <c r="F14" s="44"/>
      <c r="G14" s="98">
        <v>24572126</v>
      </c>
      <c r="H14" s="98">
        <v>25154145</v>
      </c>
      <c r="I14" s="98">
        <v>25987370</v>
      </c>
      <c r="J14" s="98">
        <v>27024401</v>
      </c>
      <c r="K14" s="98">
        <v>27183170</v>
      </c>
      <c r="L14" s="98">
        <v>26228007</v>
      </c>
      <c r="M14" s="98">
        <v>27993607</v>
      </c>
      <c r="N14" s="98">
        <v>28933765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50"/>
      <c r="AR14" s="59"/>
      <c r="AS14" s="59"/>
      <c r="AT14" s="7"/>
      <c r="AU14" s="7"/>
    </row>
    <row r="15" spans="1:47" ht="14.5" x14ac:dyDescent="0.35">
      <c r="A15" s="147" t="s">
        <v>33</v>
      </c>
      <c r="F15" s="44"/>
      <c r="G15" s="98">
        <v>24572126</v>
      </c>
      <c r="H15" s="98">
        <v>25371324</v>
      </c>
      <c r="I15" s="98">
        <v>26984433</v>
      </c>
      <c r="J15" s="98">
        <v>29153556</v>
      </c>
      <c r="K15" s="98">
        <v>30572869</v>
      </c>
      <c r="L15" s="98">
        <v>30109462</v>
      </c>
      <c r="M15" s="98">
        <v>33348932</v>
      </c>
      <c r="N15" s="98">
        <v>38870028</v>
      </c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7" ht="14.5" x14ac:dyDescent="0.35">
      <c r="A16" s="148" t="s">
        <v>111</v>
      </c>
      <c r="B16" s="49"/>
      <c r="C16" s="49"/>
      <c r="D16" s="49"/>
      <c r="E16" s="49"/>
      <c r="F16" s="49"/>
      <c r="G16" s="49"/>
      <c r="H16" s="44"/>
      <c r="I16" s="44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3" x14ac:dyDescent="0.3">
      <c r="A17" s="53" t="s">
        <v>35</v>
      </c>
      <c r="B17" s="54" t="s">
        <v>14</v>
      </c>
      <c r="C17" s="54" t="s">
        <v>15</v>
      </c>
      <c r="D17" s="54" t="s">
        <v>16</v>
      </c>
      <c r="E17" s="54" t="s">
        <v>17</v>
      </c>
      <c r="F17" s="54" t="s">
        <v>18</v>
      </c>
      <c r="G17" s="54" t="s">
        <v>19</v>
      </c>
      <c r="H17" s="54" t="s">
        <v>20</v>
      </c>
      <c r="I17" s="54" t="s">
        <v>21</v>
      </c>
      <c r="J17" s="54" t="s">
        <v>22</v>
      </c>
      <c r="K17" s="54" t="s">
        <v>23</v>
      </c>
      <c r="L17" s="54" t="s">
        <v>24</v>
      </c>
      <c r="M17" s="54" t="s">
        <v>25</v>
      </c>
      <c r="N17" s="54" t="s">
        <v>26</v>
      </c>
      <c r="O17" s="54" t="s">
        <v>27</v>
      </c>
      <c r="P17" s="54" t="s">
        <v>28</v>
      </c>
      <c r="Q17" s="54" t="s">
        <v>29</v>
      </c>
      <c r="R17" s="38" t="s">
        <v>30</v>
      </c>
      <c r="S17" s="38" t="s">
        <v>31</v>
      </c>
      <c r="T17" s="38" t="s">
        <v>32</v>
      </c>
      <c r="U17" s="38" t="s">
        <v>98</v>
      </c>
      <c r="V17" s="38" t="s">
        <v>104</v>
      </c>
      <c r="W17" s="38" t="s">
        <v>106</v>
      </c>
      <c r="X17" s="38" t="s">
        <v>107</v>
      </c>
      <c r="Y17" s="38" t="s">
        <v>108</v>
      </c>
      <c r="Z17" s="38" t="s">
        <v>118</v>
      </c>
      <c r="AA17" s="38" t="s">
        <v>120</v>
      </c>
      <c r="AB17" s="38" t="s">
        <v>121</v>
      </c>
      <c r="AC17" s="38" t="s">
        <v>122</v>
      </c>
      <c r="AD17" s="54" t="s">
        <v>123</v>
      </c>
      <c r="AE17" s="54" t="s">
        <v>124</v>
      </c>
      <c r="AF17" s="54" t="s">
        <v>125</v>
      </c>
      <c r="AG17" s="54" t="s">
        <v>126</v>
      </c>
      <c r="AH17" s="54" t="s">
        <v>127</v>
      </c>
      <c r="AI17" s="54" t="s">
        <v>128</v>
      </c>
      <c r="AJ17" s="54" t="s">
        <v>134</v>
      </c>
      <c r="AR17" s="49"/>
      <c r="AS17" s="49"/>
    </row>
    <row r="18" spans="1:45" ht="13" customHeight="1" x14ac:dyDescent="0.35">
      <c r="A18" s="149" t="s">
        <v>36</v>
      </c>
      <c r="B18" s="120">
        <v>20567.5</v>
      </c>
      <c r="C18" s="120">
        <v>20878.5</v>
      </c>
      <c r="D18" s="120">
        <v>20595.8</v>
      </c>
      <c r="E18" s="120">
        <v>20577.7</v>
      </c>
      <c r="F18" s="120">
        <v>20476</v>
      </c>
      <c r="G18" s="120">
        <v>20732.7</v>
      </c>
      <c r="H18" s="120">
        <v>20641.900000000001</v>
      </c>
      <c r="I18" s="120">
        <v>20885.099999999999</v>
      </c>
      <c r="J18" s="120">
        <v>21128.1</v>
      </c>
      <c r="K18" s="120">
        <v>21374.400000000001</v>
      </c>
      <c r="L18" s="120">
        <v>21237.599999999999</v>
      </c>
      <c r="M18" s="120">
        <v>21420</v>
      </c>
      <c r="N18" s="120">
        <v>21548.9</v>
      </c>
      <c r="O18" s="120">
        <v>21877.200000000001</v>
      </c>
      <c r="P18" s="120">
        <v>21850.9</v>
      </c>
      <c r="Q18" s="120">
        <v>22041.4</v>
      </c>
      <c r="R18" s="120">
        <v>22174.2</v>
      </c>
      <c r="S18" s="120">
        <v>22593.7</v>
      </c>
      <c r="T18" s="120">
        <v>22476.7</v>
      </c>
      <c r="U18" s="120">
        <v>22528.799999999999</v>
      </c>
      <c r="V18" s="120">
        <v>22604.7</v>
      </c>
      <c r="W18" s="120">
        <v>22498</v>
      </c>
      <c r="X18" s="120">
        <v>22476.799999999999</v>
      </c>
      <c r="Y18" s="120">
        <v>22390.400000000001</v>
      </c>
      <c r="Z18" s="120">
        <v>22576.799999999999</v>
      </c>
      <c r="AA18" s="120">
        <v>23021.8</v>
      </c>
      <c r="AB18" s="120">
        <v>23329.4</v>
      </c>
      <c r="AC18" s="120">
        <v>23989.200000000001</v>
      </c>
      <c r="AD18" s="120">
        <v>24660.1</v>
      </c>
      <c r="AE18" s="120">
        <v>26798.5</v>
      </c>
      <c r="AF18" s="57">
        <v>28402.7</v>
      </c>
      <c r="AG18" s="120">
        <v>29140.3</v>
      </c>
      <c r="AH18" s="120">
        <v>29503.5</v>
      </c>
      <c r="AI18" s="57">
        <v>29915.8</v>
      </c>
      <c r="AJ18" s="57">
        <v>29828.6</v>
      </c>
      <c r="AR18" s="49"/>
      <c r="AS18" s="49"/>
    </row>
    <row r="19" spans="1:45" ht="13" x14ac:dyDescent="0.3">
      <c r="A19" s="150" t="s">
        <v>113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4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57"/>
      <c r="AQ19" s="49"/>
      <c r="AR19" s="49"/>
      <c r="AS19" s="49"/>
    </row>
    <row r="20" spans="1:45" ht="13" x14ac:dyDescent="0.3">
      <c r="A20" s="53" t="s">
        <v>37</v>
      </c>
      <c r="B20" s="50"/>
      <c r="C20" s="50"/>
      <c r="D20" s="50"/>
      <c r="E20" s="50"/>
      <c r="F20" s="49"/>
      <c r="G20" s="54">
        <v>2015</v>
      </c>
      <c r="H20" s="54">
        <v>2016</v>
      </c>
      <c r="I20" s="54">
        <v>2017</v>
      </c>
      <c r="J20" s="54">
        <v>2018</v>
      </c>
      <c r="K20" s="54">
        <v>2019</v>
      </c>
      <c r="L20" s="54">
        <v>2020</v>
      </c>
      <c r="M20" s="54">
        <v>2021</v>
      </c>
      <c r="N20" s="54">
        <v>2022</v>
      </c>
      <c r="O20" s="54" t="s">
        <v>129</v>
      </c>
      <c r="P20" s="135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24.65" customHeight="1" x14ac:dyDescent="0.25">
      <c r="A21" s="147" t="s">
        <v>38</v>
      </c>
      <c r="F21" s="56"/>
      <c r="G21" s="77">
        <v>2E-3</v>
      </c>
      <c r="H21" s="77">
        <f>SUM(F18:I18)/SUM(B18:E18)-1</f>
        <v>1.4064476304020967E-3</v>
      </c>
      <c r="I21" s="77">
        <f>SUM(J18:M18)/SUM(F18:I18)-1</f>
        <v>2.930294902925823E-2</v>
      </c>
      <c r="J21" s="77">
        <f>SUM(N18:Q18)/SUM(J18:M18)-1</f>
        <v>2.5344028482822356E-2</v>
      </c>
      <c r="K21" s="77">
        <f>SUM(R18:U18)/SUM(N18:Q18)-1</f>
        <v>2.811549455784812E-2</v>
      </c>
      <c r="L21" s="77">
        <f>SUM(V18:Y18)/SUM(R18:U18)-1</f>
        <v>2.1888443570143856E-3</v>
      </c>
      <c r="M21" s="77">
        <f>SUM(Z18:AC18)/SUM(V18:Y18)-1</f>
        <v>3.2758733754288949E-2</v>
      </c>
      <c r="N21" s="77">
        <f>SUM(AD18:AG18)/SUM(Z18:AC18)-1</f>
        <v>0.17310465661901153</v>
      </c>
      <c r="O21" s="77">
        <v>0.1</v>
      </c>
      <c r="P21" s="44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24.65" customHeight="1" x14ac:dyDescent="0.35">
      <c r="A22" s="138"/>
      <c r="F22" s="56"/>
      <c r="G22" s="77" t="s">
        <v>131</v>
      </c>
      <c r="M22" s="44"/>
      <c r="N22" s="44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4.5" x14ac:dyDescent="0.35">
      <c r="A23" s="151" t="s">
        <v>130</v>
      </c>
      <c r="B23" s="49"/>
      <c r="C23" s="49"/>
      <c r="D23" s="49"/>
      <c r="E23" s="49"/>
      <c r="F23" s="49"/>
      <c r="G23" s="49"/>
      <c r="H23" s="76"/>
      <c r="I23" s="44"/>
      <c r="J23" s="44"/>
      <c r="K23" s="44"/>
      <c r="L23" s="44"/>
      <c r="M23" s="44"/>
      <c r="N23" s="44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3" x14ac:dyDescent="0.3">
      <c r="A24" s="53" t="s">
        <v>39</v>
      </c>
      <c r="B24" s="54" t="s">
        <v>14</v>
      </c>
      <c r="C24" s="54" t="s">
        <v>15</v>
      </c>
      <c r="D24" s="54" t="s">
        <v>16</v>
      </c>
      <c r="E24" s="54" t="s">
        <v>17</v>
      </c>
      <c r="F24" s="54" t="s">
        <v>18</v>
      </c>
      <c r="G24" s="54" t="s">
        <v>19</v>
      </c>
      <c r="H24" s="54" t="s">
        <v>20</v>
      </c>
      <c r="I24" s="54" t="s">
        <v>21</v>
      </c>
      <c r="J24" s="54" t="s">
        <v>22</v>
      </c>
      <c r="K24" s="54" t="s">
        <v>23</v>
      </c>
      <c r="L24" s="54" t="s">
        <v>24</v>
      </c>
      <c r="M24" s="54" t="s">
        <v>25</v>
      </c>
      <c r="N24" s="54" t="s">
        <v>26</v>
      </c>
      <c r="O24" s="54" t="s">
        <v>27</v>
      </c>
      <c r="P24" s="54" t="s">
        <v>28</v>
      </c>
      <c r="Q24" s="54" t="s">
        <v>29</v>
      </c>
      <c r="R24" s="38" t="s">
        <v>30</v>
      </c>
      <c r="S24" s="38" t="s">
        <v>31</v>
      </c>
      <c r="T24" s="38" t="s">
        <v>32</v>
      </c>
      <c r="U24" s="38" t="s">
        <v>98</v>
      </c>
      <c r="V24" s="38" t="s">
        <v>104</v>
      </c>
      <c r="W24" s="38" t="s">
        <v>106</v>
      </c>
      <c r="X24" s="38" t="s">
        <v>107</v>
      </c>
      <c r="Y24" s="38" t="s">
        <v>108</v>
      </c>
      <c r="Z24" s="38" t="s">
        <v>118</v>
      </c>
      <c r="AA24" s="38" t="s">
        <v>120</v>
      </c>
      <c r="AB24" s="38" t="s">
        <v>121</v>
      </c>
      <c r="AC24" s="38" t="s">
        <v>122</v>
      </c>
      <c r="AD24" s="54" t="s">
        <v>123</v>
      </c>
      <c r="AE24" s="38" t="s">
        <v>124</v>
      </c>
      <c r="AF24" s="54" t="s">
        <v>125</v>
      </c>
      <c r="AG24" s="54" t="s">
        <v>126</v>
      </c>
      <c r="AH24" s="54" t="s">
        <v>127</v>
      </c>
      <c r="AI24" s="54" t="s">
        <v>128</v>
      </c>
      <c r="AJ24" s="54" t="s">
        <v>134</v>
      </c>
      <c r="AR24" s="49"/>
      <c r="AS24" s="49"/>
    </row>
    <row r="25" spans="1:45" ht="26" x14ac:dyDescent="0.35">
      <c r="A25" s="147" t="s">
        <v>40</v>
      </c>
      <c r="B25" s="121">
        <v>1.002</v>
      </c>
      <c r="C25" s="121">
        <v>1.006</v>
      </c>
      <c r="D25" s="121">
        <v>1.004</v>
      </c>
      <c r="E25" s="121">
        <v>0.99299999999999999</v>
      </c>
      <c r="F25" s="121">
        <v>1.0009999999999999</v>
      </c>
      <c r="G25" s="121">
        <v>1.002</v>
      </c>
      <c r="H25" s="121">
        <v>1.008</v>
      </c>
      <c r="I25" s="121">
        <v>1.022</v>
      </c>
      <c r="J25" s="121">
        <v>1.0209999999999999</v>
      </c>
      <c r="K25" s="121">
        <v>1.032</v>
      </c>
      <c r="L25" s="121">
        <v>1.0349999999999999</v>
      </c>
      <c r="M25" s="121">
        <v>1.028</v>
      </c>
      <c r="N25" s="121">
        <v>1.0369999999999999</v>
      </c>
      <c r="O25" s="121">
        <v>1.038</v>
      </c>
      <c r="P25" s="121">
        <v>1.0409999999999999</v>
      </c>
      <c r="Q25" s="121">
        <v>1.04</v>
      </c>
      <c r="R25" s="121">
        <v>1.0580000000000001</v>
      </c>
      <c r="S25" s="121">
        <v>1.042</v>
      </c>
      <c r="T25" s="121">
        <v>1.0369999999999999</v>
      </c>
      <c r="U25" s="121">
        <v>1.036</v>
      </c>
      <c r="V25" s="121">
        <v>1.0349999999999999</v>
      </c>
      <c r="W25" s="121">
        <v>1.0189999999999999</v>
      </c>
      <c r="X25" s="121">
        <v>1.014</v>
      </c>
      <c r="Y25" s="121">
        <v>1.0149999999999999</v>
      </c>
      <c r="Z25" s="121">
        <v>1.004</v>
      </c>
      <c r="AA25" s="121">
        <v>1.026</v>
      </c>
      <c r="AB25" s="121">
        <v>1.0429999999999999</v>
      </c>
      <c r="AC25" s="57">
        <v>1.0720000000000001</v>
      </c>
      <c r="AD25" s="57">
        <v>1.0980000000000001</v>
      </c>
      <c r="AE25" s="57">
        <v>1.1299999999999999</v>
      </c>
      <c r="AF25" s="57">
        <v>1.1599999999999999</v>
      </c>
      <c r="AG25" s="121">
        <v>1.1200000000000001</v>
      </c>
      <c r="AH25" s="57">
        <v>1.1080000000000001</v>
      </c>
      <c r="AI25" s="57">
        <v>1.0640000000000001</v>
      </c>
      <c r="AJ25" s="57">
        <v>1.0229999999999999</v>
      </c>
      <c r="AR25" s="49"/>
      <c r="AS25" s="49"/>
    </row>
    <row r="26" spans="1:45" ht="14.5" x14ac:dyDescent="0.35">
      <c r="A26" s="152" t="s">
        <v>114</v>
      </c>
      <c r="B26" s="128"/>
      <c r="C26" s="128"/>
      <c r="D26" s="128"/>
      <c r="E26" s="128"/>
      <c r="F26" s="128"/>
      <c r="G26" s="129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57"/>
      <c r="AR26" s="49"/>
      <c r="AS26" s="49"/>
    </row>
    <row r="27" spans="1:45" ht="13" x14ac:dyDescent="0.3">
      <c r="A27" s="53" t="s">
        <v>41</v>
      </c>
      <c r="B27" s="50"/>
      <c r="C27" s="50"/>
      <c r="D27" s="50"/>
      <c r="E27" s="50"/>
      <c r="F27" s="49"/>
      <c r="G27" s="54">
        <v>2015</v>
      </c>
      <c r="H27" s="54">
        <v>2016</v>
      </c>
      <c r="I27" s="54">
        <v>2017</v>
      </c>
      <c r="J27" s="54">
        <v>2018</v>
      </c>
      <c r="K27" s="54">
        <v>2019</v>
      </c>
      <c r="L27" s="54">
        <v>2020</v>
      </c>
      <c r="M27" s="54">
        <v>2021</v>
      </c>
      <c r="N27" s="54">
        <v>2022</v>
      </c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</row>
    <row r="28" spans="1:45" ht="14.5" x14ac:dyDescent="0.35">
      <c r="A28" s="147" t="s">
        <v>42</v>
      </c>
      <c r="F28" s="44"/>
      <c r="G28" s="133">
        <v>1.0009999999999999</v>
      </c>
      <c r="H28" s="133">
        <v>1.0089999999999999</v>
      </c>
      <c r="I28" s="133">
        <v>1.0289999999999999</v>
      </c>
      <c r="J28" s="133">
        <v>1.0389999999999999</v>
      </c>
      <c r="K28" s="133">
        <v>1.0429999999999999</v>
      </c>
      <c r="L28" s="133">
        <v>1.0209999999999999</v>
      </c>
      <c r="M28" s="133">
        <v>1.038</v>
      </c>
      <c r="N28" s="133">
        <v>1.1279999999999999</v>
      </c>
      <c r="O28" s="133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</row>
    <row r="29" spans="1:45" ht="14.5" x14ac:dyDescent="0.35">
      <c r="A29" s="152" t="s">
        <v>115</v>
      </c>
      <c r="B29" s="49"/>
      <c r="C29" s="49"/>
      <c r="D29" s="49"/>
      <c r="E29" s="49"/>
      <c r="F29" s="49"/>
      <c r="G29" s="130"/>
      <c r="H29" s="49"/>
      <c r="I29" s="49"/>
      <c r="J29" s="49"/>
      <c r="K29" s="49"/>
      <c r="L29" s="44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</row>
    <row r="30" spans="1:45" hidden="1" x14ac:dyDescent="0.25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3"/>
      <c r="AQ30" s="3"/>
      <c r="AR30" s="3"/>
      <c r="AS30" s="3"/>
    </row>
    <row r="31" spans="1:45" hidden="1" x14ac:dyDescent="0.2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3"/>
      <c r="AQ31" s="3"/>
      <c r="AR31" s="3"/>
      <c r="AS31" s="3"/>
    </row>
  </sheetData>
  <mergeCells count="18">
    <mergeCell ref="AK1:AN1"/>
    <mergeCell ref="AO1:AO2"/>
    <mergeCell ref="AP1:AS1"/>
    <mergeCell ref="L1:O1"/>
    <mergeCell ref="P1:P2"/>
    <mergeCell ref="U1:U2"/>
    <mergeCell ref="Z1:Z2"/>
    <mergeCell ref="Q1:S1"/>
    <mergeCell ref="V1:X1"/>
    <mergeCell ref="AA1:AD1"/>
    <mergeCell ref="AE1:AE2"/>
    <mergeCell ref="AF1:AI1"/>
    <mergeCell ref="AJ1:AJ2"/>
    <mergeCell ref="A1:A2"/>
    <mergeCell ref="G1:J1"/>
    <mergeCell ref="B1:E1"/>
    <mergeCell ref="F1:F2"/>
    <mergeCell ref="K1:K2"/>
  </mergeCells>
  <phoneticPr fontId="27" type="noConversion"/>
  <hyperlinks>
    <hyperlink ref="A19" r:id="rId1" display="https://data.stat.gov.lv/pxweb/lv/OSP_PUB/START__VEK__PC__PCI/PCI030c?s=pci030c&amp;" xr:uid="{EB4B5468-D75B-4F89-8A69-CACDABAA83C4}"/>
    <hyperlink ref="A26" r:id="rId2" display="https://data.stat.gov.lv/pxweb/lv/OSP_PUB/START__VEK__IS__ISI/ISI040c?s=isi040c&amp;" xr:uid="{DC5F5F0A-D930-4D8F-BCED-20FA79C2169F}"/>
    <hyperlink ref="A29" r:id="rId3" display="https://data.stat.gov.lv/pxweb/lv/OSP_PUB/START__VEK__IK__IKP/IKP100?s=ikp100&amp;" xr:uid="{B73D42DA-AB67-4C97-98D4-7620F1F6E674}"/>
    <hyperlink ref="A12" r:id="rId4" display="https://data.stat.gov.lv/pxweb/lv/OSP_PUB/START__VEK__IS__ISP/ISP010c" xr:uid="{77C2ADDC-4865-4A9F-A53E-9EF53B99F5B2}"/>
    <hyperlink ref="A16" r:id="rId5" display="https://data.stat.gov.lv/pxweb/lv/OSP_PUB/START__VEK__IK__IKP/IKP020?s=ikp020&amp;" xr:uid="{AA0556B4-7329-4EA3-AE9E-0CD343643D4C}"/>
    <hyperlink ref="A23" r:id="rId6" display="https://www.fdp.gov.lv/lv/publikacijas-un-parskati/zinojumi/2023/19-06" xr:uid="{1E03105B-275B-429A-991A-AA752E2809AD}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32"/>
  <sheetViews>
    <sheetView showGridLines="0" zoomScale="50" zoomScaleNormal="50" workbookViewId="0">
      <selection sqref="A1:A2"/>
    </sheetView>
  </sheetViews>
  <sheetFormatPr defaultColWidth="0" defaultRowHeight="12.5" zeroHeight="1" x14ac:dyDescent="0.25"/>
  <cols>
    <col min="1" max="1" width="34.1796875" style="3" customWidth="1"/>
    <col min="2" max="5" width="9.81640625" style="57" customWidth="1"/>
    <col min="6" max="6" width="10" style="57" customWidth="1"/>
    <col min="7" max="7" width="10.7265625" style="57" customWidth="1"/>
    <col min="8" max="8" width="11.1796875" style="57" customWidth="1"/>
    <col min="9" max="11" width="11" style="57" customWidth="1"/>
    <col min="12" max="12" width="11.26953125" style="57" customWidth="1"/>
    <col min="13" max="13" width="10.7265625" style="57" customWidth="1"/>
    <col min="14" max="14" width="11.54296875" style="57" customWidth="1"/>
    <col min="15" max="16" width="10.1796875" style="57" customWidth="1"/>
    <col min="17" max="17" width="9.81640625" style="57" customWidth="1"/>
    <col min="18" max="19" width="10.1796875" style="57" customWidth="1"/>
    <col min="20" max="21" width="9.81640625" style="57" customWidth="1"/>
    <col min="22" max="22" width="10.1796875" style="125" customWidth="1"/>
    <col min="23" max="23" width="10" style="125" customWidth="1"/>
    <col min="24" max="24" width="9.7265625" style="125" customWidth="1"/>
    <col min="25" max="25" width="10.81640625" style="125" customWidth="1"/>
    <col min="26" max="26" width="9.453125" style="125" customWidth="1"/>
    <col min="27" max="27" width="10.26953125" style="125" customWidth="1"/>
    <col min="28" max="28" width="10.453125" style="125" customWidth="1"/>
    <col min="29" max="29" width="10" style="125" customWidth="1"/>
    <col min="30" max="30" width="11.1796875" style="125" customWidth="1"/>
    <col min="31" max="32" width="9" style="125" customWidth="1"/>
    <col min="33" max="33" width="11.54296875" style="4" customWidth="1"/>
    <col min="34" max="34" width="11" style="4" customWidth="1"/>
    <col min="35" max="35" width="12" style="4" customWidth="1"/>
    <col min="36" max="36" width="12.08984375" style="4" customWidth="1"/>
    <col min="37" max="41" width="9" style="4" customWidth="1"/>
    <col min="42" max="42" width="9.1796875" style="5" customWidth="1"/>
    <col min="43" max="43" width="10.54296875" style="5" customWidth="1"/>
    <col min="44" max="45" width="9.1796875" style="5" customWidth="1"/>
    <col min="46" max="16384" width="9.1796875" style="2" hidden="1"/>
  </cols>
  <sheetData>
    <row r="1" spans="1:45" ht="14.5" customHeight="1" x14ac:dyDescent="0.3">
      <c r="A1" s="156" t="s">
        <v>43</v>
      </c>
      <c r="B1" s="158" t="s">
        <v>44</v>
      </c>
      <c r="C1" s="159"/>
      <c r="D1" s="159"/>
      <c r="E1" s="159"/>
      <c r="F1" s="160">
        <v>2016</v>
      </c>
      <c r="G1" s="158" t="s">
        <v>45</v>
      </c>
      <c r="H1" s="159"/>
      <c r="I1" s="159"/>
      <c r="J1" s="174"/>
      <c r="K1" s="160">
        <v>2017</v>
      </c>
      <c r="L1" s="168" t="s">
        <v>46</v>
      </c>
      <c r="M1" s="169"/>
      <c r="N1" s="169"/>
      <c r="O1" s="170"/>
      <c r="P1" s="160">
        <v>2018</v>
      </c>
      <c r="Q1" s="168" t="s">
        <v>99</v>
      </c>
      <c r="R1" s="169"/>
      <c r="S1" s="169"/>
      <c r="T1" s="170"/>
      <c r="U1" s="160">
        <v>2019</v>
      </c>
      <c r="V1" s="168" t="s">
        <v>105</v>
      </c>
      <c r="W1" s="169"/>
      <c r="X1" s="169"/>
      <c r="Y1" s="170"/>
      <c r="Z1" s="160">
        <v>2020</v>
      </c>
      <c r="AA1" s="168" t="s">
        <v>119</v>
      </c>
      <c r="AB1" s="169"/>
      <c r="AC1" s="169"/>
      <c r="AD1" s="170"/>
      <c r="AE1" s="165">
        <v>2021</v>
      </c>
      <c r="AF1" s="162">
        <v>2022</v>
      </c>
      <c r="AG1" s="163"/>
      <c r="AH1" s="163"/>
      <c r="AI1" s="164"/>
      <c r="AJ1" s="165"/>
      <c r="AK1" s="171">
        <v>2023</v>
      </c>
      <c r="AL1" s="172"/>
      <c r="AM1" s="172"/>
      <c r="AN1" s="173"/>
      <c r="AO1" s="165">
        <v>2023</v>
      </c>
      <c r="AP1" s="166" t="s">
        <v>133</v>
      </c>
      <c r="AQ1" s="167"/>
      <c r="AR1" s="167"/>
      <c r="AS1" s="167"/>
    </row>
    <row r="2" spans="1:45" ht="14.5" customHeight="1" x14ac:dyDescent="0.3">
      <c r="A2" s="157"/>
      <c r="B2" s="1" t="s">
        <v>4</v>
      </c>
      <c r="C2" s="1" t="s">
        <v>5</v>
      </c>
      <c r="D2" s="1" t="s">
        <v>6</v>
      </c>
      <c r="E2" s="1" t="s">
        <v>7</v>
      </c>
      <c r="F2" s="161"/>
      <c r="G2" s="1" t="s">
        <v>4</v>
      </c>
      <c r="H2" s="1" t="s">
        <v>5</v>
      </c>
      <c r="I2" s="1" t="s">
        <v>6</v>
      </c>
      <c r="J2" s="1" t="s">
        <v>7</v>
      </c>
      <c r="K2" s="161"/>
      <c r="L2" s="1" t="s">
        <v>4</v>
      </c>
      <c r="M2" s="1" t="s">
        <v>5</v>
      </c>
      <c r="N2" s="1" t="s">
        <v>6</v>
      </c>
      <c r="O2" s="1" t="s">
        <v>7</v>
      </c>
      <c r="P2" s="161"/>
      <c r="Q2" s="1" t="s">
        <v>4</v>
      </c>
      <c r="R2" s="1" t="s">
        <v>5</v>
      </c>
      <c r="S2" s="1" t="s">
        <v>6</v>
      </c>
      <c r="T2" s="1" t="s">
        <v>7</v>
      </c>
      <c r="U2" s="161"/>
      <c r="V2" s="1" t="s">
        <v>4</v>
      </c>
      <c r="W2" s="1" t="s">
        <v>5</v>
      </c>
      <c r="X2" s="1" t="s">
        <v>6</v>
      </c>
      <c r="Y2" s="1" t="s">
        <v>7</v>
      </c>
      <c r="Z2" s="161"/>
      <c r="AA2" s="1" t="s">
        <v>4</v>
      </c>
      <c r="AB2" s="1" t="s">
        <v>5</v>
      </c>
      <c r="AC2" s="1" t="s">
        <v>6</v>
      </c>
      <c r="AD2" s="1" t="s">
        <v>7</v>
      </c>
      <c r="AE2" s="161"/>
      <c r="AF2" s="1" t="s">
        <v>4</v>
      </c>
      <c r="AG2" s="1" t="s">
        <v>5</v>
      </c>
      <c r="AH2" s="1" t="s">
        <v>6</v>
      </c>
      <c r="AI2" s="1" t="s">
        <v>7</v>
      </c>
      <c r="AJ2" s="161"/>
      <c r="AK2" s="1" t="s">
        <v>4</v>
      </c>
      <c r="AL2" s="1" t="s">
        <v>5</v>
      </c>
      <c r="AM2" s="1" t="s">
        <v>6</v>
      </c>
      <c r="AN2" s="1" t="s">
        <v>7</v>
      </c>
      <c r="AO2" s="161"/>
      <c r="AP2" s="37">
        <v>2023</v>
      </c>
      <c r="AQ2" s="37">
        <v>2024</v>
      </c>
      <c r="AR2" s="37">
        <v>2025</v>
      </c>
      <c r="AS2" s="37">
        <v>2026</v>
      </c>
    </row>
    <row r="3" spans="1:45" ht="13" x14ac:dyDescent="0.3">
      <c r="A3" s="9" t="s">
        <v>47</v>
      </c>
      <c r="B3" s="9">
        <f>F10/B10-1</f>
        <v>3.8950069570483858E-2</v>
      </c>
      <c r="C3" s="9">
        <f t="shared" ref="C3:E4" si="0">G10/C10-1</f>
        <v>1.6036268447827018E-2</v>
      </c>
      <c r="D3" s="9">
        <f t="shared" si="0"/>
        <v>9.524932746104664E-3</v>
      </c>
      <c r="E3" s="9">
        <f t="shared" si="0"/>
        <v>2.3022298274723463E-2</v>
      </c>
      <c r="F3" s="10">
        <f>H14/G14-1</f>
        <v>2.3686147466442264E-2</v>
      </c>
      <c r="G3" s="9">
        <f>J10/F10-1</f>
        <v>2.1067246943079043E-2</v>
      </c>
      <c r="H3" s="9">
        <f t="shared" ref="H3:J4" si="1">K10/G10-1</f>
        <v>3.6883225620261806E-2</v>
      </c>
      <c r="I3" s="9">
        <f t="shared" si="1"/>
        <v>4.0247293074480162E-2</v>
      </c>
      <c r="J3" s="9">
        <f t="shared" si="1"/>
        <v>3.3774570442386631E-2</v>
      </c>
      <c r="K3" s="10">
        <f>I14/H14-1</f>
        <v>3.3124759358745814E-2</v>
      </c>
      <c r="L3" s="9">
        <f t="shared" ref="L3:N4" si="2">N10/J10-1</f>
        <v>3.0924919435098008E-2</v>
      </c>
      <c r="M3" s="9">
        <f t="shared" si="2"/>
        <v>3.9222106775357979E-2</v>
      </c>
      <c r="N3" s="9">
        <f t="shared" si="2"/>
        <v>4.7660126107961442E-2</v>
      </c>
      <c r="O3" s="9">
        <f>Q10/M10-1</f>
        <v>4.8932308921169065E-2</v>
      </c>
      <c r="P3" s="20">
        <f>J14/I14-1</f>
        <v>3.9905192406926915E-2</v>
      </c>
      <c r="Q3" s="43">
        <f t="shared" ref="Q3:T4" si="3">R10/N10-1</f>
        <v>2.1130132642644295E-2</v>
      </c>
      <c r="R3" s="43">
        <f t="shared" si="3"/>
        <v>1.2315597839988257E-2</v>
      </c>
      <c r="S3" s="43">
        <f t="shared" si="3"/>
        <v>1.6421167909008716E-3</v>
      </c>
      <c r="T3" s="43">
        <f t="shared" si="3"/>
        <v>-1.1218383788902275E-2</v>
      </c>
      <c r="U3" s="20">
        <f>K14/J14-1</f>
        <v>5.8750238349409845E-3</v>
      </c>
      <c r="V3" s="43">
        <f t="shared" ref="V3:Y4" si="4">V10/R10-1</f>
        <v>-1.2227837856199741E-2</v>
      </c>
      <c r="W3" s="43">
        <f t="shared" si="4"/>
        <v>-8.9328689973514064E-2</v>
      </c>
      <c r="X3" s="43">
        <f t="shared" si="4"/>
        <v>-2.7972262422140903E-2</v>
      </c>
      <c r="Y3" s="43">
        <f t="shared" si="4"/>
        <v>-1.0241504583647587E-2</v>
      </c>
      <c r="Z3" s="20">
        <f>L14/K14-1</f>
        <v>-3.5138028419790635E-2</v>
      </c>
      <c r="AA3" s="43">
        <f t="shared" ref="AA3:AD4" si="5">Z10/V10-1</f>
        <v>9.0988500577453557E-3</v>
      </c>
      <c r="AB3" s="43">
        <f t="shared" si="5"/>
        <v>0.11647230057484381</v>
      </c>
      <c r="AC3" s="43">
        <f t="shared" si="5"/>
        <v>7.2792919581973203E-2</v>
      </c>
      <c r="AD3" s="43">
        <f t="shared" si="5"/>
        <v>6.129856478059259E-2</v>
      </c>
      <c r="AE3" s="20">
        <f>M14/L14-1</f>
        <v>6.7317352782466422E-2</v>
      </c>
      <c r="AF3" s="43">
        <f t="shared" ref="AF3:AI4" si="6">AD10/Z10-1</f>
        <v>7.1048940106901215E-2</v>
      </c>
      <c r="AG3" s="43">
        <f t="shared" si="6"/>
        <v>4.4510506162011243E-2</v>
      </c>
      <c r="AH3" s="43">
        <f t="shared" si="6"/>
        <v>8.9273956074411576E-3</v>
      </c>
      <c r="AI3" s="43">
        <f t="shared" si="6"/>
        <v>1.5853073772391424E-2</v>
      </c>
      <c r="AJ3" s="20">
        <f>N14/M14-1</f>
        <v>3.3584739544282316E-2</v>
      </c>
      <c r="AK3" s="43">
        <f t="shared" ref="AK3:AM4" si="7">AH10/AD10-1</f>
        <v>-4.1427221385161861E-3</v>
      </c>
      <c r="AL3" s="43">
        <f t="shared" si="7"/>
        <v>-7.88714379386668E-3</v>
      </c>
      <c r="AM3" s="43">
        <f t="shared" si="7"/>
        <v>3.3995387592633541E-4</v>
      </c>
      <c r="AN3" s="43"/>
      <c r="AO3" s="43"/>
      <c r="AP3" s="115">
        <v>0.01</v>
      </c>
      <c r="AQ3" s="115">
        <v>2.5000000000000001E-2</v>
      </c>
      <c r="AR3" s="115">
        <v>2.9000000000000001E-2</v>
      </c>
      <c r="AS3" s="115">
        <v>2.9000000000000001E-2</v>
      </c>
    </row>
    <row r="4" spans="1:45" ht="13" x14ac:dyDescent="0.3">
      <c r="A4" s="12" t="s">
        <v>48</v>
      </c>
      <c r="B4" s="12">
        <f>F11/B11-1</f>
        <v>3.9060695066982509E-2</v>
      </c>
      <c r="C4" s="12">
        <f t="shared" si="0"/>
        <v>1.9175492060642174E-2</v>
      </c>
      <c r="D4" s="12">
        <f t="shared" si="0"/>
        <v>1.8047452453529234E-2</v>
      </c>
      <c r="E4" s="12">
        <f t="shared" si="0"/>
        <v>4.6042304439961823E-2</v>
      </c>
      <c r="F4" s="13">
        <f>H15/G15-1</f>
        <v>3.2524576831487906E-2</v>
      </c>
      <c r="G4" s="12">
        <f>J11/F11-1</f>
        <v>4.5748731661795716E-2</v>
      </c>
      <c r="H4" s="12">
        <f t="shared" si="1"/>
        <v>6.7498542679736317E-2</v>
      </c>
      <c r="I4" s="12">
        <f t="shared" si="1"/>
        <v>7.5708335537814753E-2</v>
      </c>
      <c r="J4" s="12">
        <f t="shared" si="1"/>
        <v>6.3515436270673797E-2</v>
      </c>
      <c r="K4" s="13">
        <f>I15/H15-1</f>
        <v>6.3580008674360089E-2</v>
      </c>
      <c r="L4" s="12">
        <f t="shared" si="2"/>
        <v>6.7964629643280761E-2</v>
      </c>
      <c r="M4" s="12">
        <f t="shared" si="2"/>
        <v>8.0197284512681488E-2</v>
      </c>
      <c r="N4" s="12">
        <f t="shared" si="2"/>
        <v>8.8521046816467441E-2</v>
      </c>
      <c r="O4" s="12">
        <f>Q11/M11-1</f>
        <v>9.0666397930264431E-2</v>
      </c>
      <c r="P4" s="15">
        <f>J15/I15-1</f>
        <v>8.0384234866079929E-2</v>
      </c>
      <c r="Q4" s="46">
        <f t="shared" si="3"/>
        <v>7.8056338305361406E-2</v>
      </c>
      <c r="R4" s="46">
        <f t="shared" si="3"/>
        <v>5.5217337995310922E-2</v>
      </c>
      <c r="S4" s="46">
        <f t="shared" si="3"/>
        <v>4.0790620198758898E-2</v>
      </c>
      <c r="T4" s="46">
        <f t="shared" si="3"/>
        <v>2.500471326671927E-2</v>
      </c>
      <c r="U4" s="15">
        <f>K15/J15-1</f>
        <v>4.8684043895022677E-2</v>
      </c>
      <c r="V4" s="46">
        <f t="shared" si="4"/>
        <v>2.0944297803669132E-2</v>
      </c>
      <c r="W4" s="46">
        <f t="shared" si="4"/>
        <v>-7.2003278634776513E-2</v>
      </c>
      <c r="X4" s="46">
        <f t="shared" si="4"/>
        <v>-1.3375070774103603E-2</v>
      </c>
      <c r="Y4" s="46">
        <f t="shared" si="4"/>
        <v>5.3113801835777963E-3</v>
      </c>
      <c r="Z4" s="15">
        <f>L15/K15-1</f>
        <v>-1.5157458725905015E-2</v>
      </c>
      <c r="AA4" s="46">
        <f t="shared" si="5"/>
        <v>1.373313225216144E-2</v>
      </c>
      <c r="AB4" s="46">
        <f t="shared" si="5"/>
        <v>0.1464428594827285</v>
      </c>
      <c r="AC4" s="46">
        <f t="shared" si="5"/>
        <v>0.11621308538426067</v>
      </c>
      <c r="AD4" s="46">
        <f t="shared" si="5"/>
        <v>0.14028664901074928</v>
      </c>
      <c r="AE4" s="15">
        <f>M15/L15-1</f>
        <v>0.10758976696428513</v>
      </c>
      <c r="AF4" s="46">
        <f t="shared" si="6"/>
        <v>0.17645955825962467</v>
      </c>
      <c r="AG4" s="46">
        <f t="shared" si="6"/>
        <v>0.18173462779022653</v>
      </c>
      <c r="AH4" s="46">
        <f t="shared" si="6"/>
        <v>0.16706034203668074</v>
      </c>
      <c r="AI4" s="46">
        <f t="shared" si="6"/>
        <v>0.13955406063854814</v>
      </c>
      <c r="AJ4" s="15">
        <f>N15/M15-1</f>
        <v>0.16555540669188451</v>
      </c>
      <c r="AK4" s="46">
        <f t="shared" si="7"/>
        <v>0.10280461561411047</v>
      </c>
      <c r="AL4" s="46">
        <f t="shared" si="7"/>
        <v>5.6099090545516317E-2</v>
      </c>
      <c r="AM4" s="46">
        <f t="shared" si="7"/>
        <v>2.1650007706176533E-2</v>
      </c>
      <c r="AN4" s="46"/>
      <c r="AO4" s="46"/>
      <c r="AP4" s="45">
        <v>0.11</v>
      </c>
      <c r="AQ4" s="45">
        <v>5.5E-2</v>
      </c>
      <c r="AR4" s="45">
        <v>6.2E-2</v>
      </c>
      <c r="AS4" s="45">
        <v>5.8000000000000003E-2</v>
      </c>
    </row>
    <row r="5" spans="1:45" ht="13" x14ac:dyDescent="0.3">
      <c r="A5" s="12" t="s">
        <v>49</v>
      </c>
      <c r="B5" s="12">
        <f>F18/B18-1</f>
        <v>-4.4487662574449471E-3</v>
      </c>
      <c r="C5" s="12">
        <f>G18/C18-1</f>
        <v>-6.9832602916876096E-3</v>
      </c>
      <c r="D5" s="12">
        <f>H18/D18-1</f>
        <v>2.2383204342633078E-3</v>
      </c>
      <c r="E5" s="12">
        <f>I18/E18-1</f>
        <v>1.4938501387424141E-2</v>
      </c>
      <c r="F5" s="15">
        <f>H21</f>
        <v>1.4064476304020967E-3</v>
      </c>
      <c r="G5" s="12">
        <f>J18/F18-1</f>
        <v>3.1847040437585461E-2</v>
      </c>
      <c r="H5" s="12">
        <f>K18/G18-1</f>
        <v>3.0951106223501945E-2</v>
      </c>
      <c r="I5" s="12">
        <f>L18/H18-1</f>
        <v>2.8858777535013536E-2</v>
      </c>
      <c r="J5" s="12">
        <f>M18/I18-1</f>
        <v>2.5611560394731336E-2</v>
      </c>
      <c r="K5" s="15">
        <f>I21</f>
        <v>2.930294902925823E-2</v>
      </c>
      <c r="L5" s="12">
        <f>N18/J18-1</f>
        <v>1.9916603953976209E-2</v>
      </c>
      <c r="M5" s="12">
        <f>O18/K18-1</f>
        <v>2.3523467325398562E-2</v>
      </c>
      <c r="N5" s="12">
        <f>P18/L18-1</f>
        <v>2.8878027649075433E-2</v>
      </c>
      <c r="O5" s="14">
        <f>Q18/M18-1</f>
        <v>2.9010270774976643E-2</v>
      </c>
      <c r="P5" s="15">
        <f>J21</f>
        <v>2.5344028482822356E-2</v>
      </c>
      <c r="Q5" s="46">
        <f>R18/N18-1</f>
        <v>2.9017722482354014E-2</v>
      </c>
      <c r="R5" s="46">
        <f>S18/O18-1</f>
        <v>3.2750991900243109E-2</v>
      </c>
      <c r="S5" s="46">
        <f>T18/P18-1</f>
        <v>2.8639552604240448E-2</v>
      </c>
      <c r="T5" s="46">
        <f>U18/Q18-1</f>
        <v>2.2112932935294483E-2</v>
      </c>
      <c r="U5" s="15">
        <f>K21</f>
        <v>2.811549455784812E-2</v>
      </c>
      <c r="V5" s="46">
        <f>V18/R18-1</f>
        <v>1.9414454636469403E-2</v>
      </c>
      <c r="W5" s="46">
        <f>W18/S18-1</f>
        <v>-4.2356940208996274E-3</v>
      </c>
      <c r="X5" s="46">
        <f>X18/T18-1</f>
        <v>4.4490516846185102E-6</v>
      </c>
      <c r="Y5" s="46">
        <f>Y18/U18-1</f>
        <v>-6.1432477539858921E-3</v>
      </c>
      <c r="Z5" s="15">
        <f>L21</f>
        <v>2.1888443570143856E-3</v>
      </c>
      <c r="AA5" s="46">
        <f>Z18/V18-1</f>
        <v>-1.2342565926555249E-3</v>
      </c>
      <c r="AB5" s="46">
        <f>AA18/W18-1</f>
        <v>2.3282069517290394E-2</v>
      </c>
      <c r="AC5" s="46">
        <f>AB18/X18-1</f>
        <v>3.7932445899772294E-2</v>
      </c>
      <c r="AD5" s="46">
        <f>AC18/Y18-1</f>
        <v>7.1405602401029E-2</v>
      </c>
      <c r="AE5" s="15">
        <f>M21</f>
        <v>3.2758733754288949E-2</v>
      </c>
      <c r="AF5" s="46">
        <f>AD18/Z18-1</f>
        <v>9.227614188016009E-2</v>
      </c>
      <c r="AG5" s="45">
        <f>AE18/AA18-1</f>
        <v>0.16404885803890235</v>
      </c>
      <c r="AH5" s="45">
        <f>AF18/AB18-1</f>
        <v>0.21746380104074681</v>
      </c>
      <c r="AI5" s="45">
        <f>AG18/AC18-1</f>
        <v>0.21472579327363972</v>
      </c>
      <c r="AJ5" s="15">
        <f>N21</f>
        <v>0.17310465661901153</v>
      </c>
      <c r="AK5" s="45">
        <f>AH18/AD18-1</f>
        <v>0.19640634060689144</v>
      </c>
      <c r="AL5" s="45">
        <f>AI18/AE18-1</f>
        <v>0.11632367483254646</v>
      </c>
      <c r="AM5" s="45">
        <f>AJ18/AF18-1</f>
        <v>5.0202973660954608E-2</v>
      </c>
      <c r="AN5" s="45"/>
      <c r="AO5" s="45"/>
      <c r="AP5" s="45">
        <v>0.1</v>
      </c>
      <c r="AQ5" s="45">
        <v>2.1999999999999999E-2</v>
      </c>
      <c r="AR5" s="45">
        <v>2.5000000000000001E-2</v>
      </c>
      <c r="AS5" s="45">
        <v>2.3E-2</v>
      </c>
    </row>
    <row r="6" spans="1:45" ht="13" x14ac:dyDescent="0.3">
      <c r="A6" s="16" t="s">
        <v>50</v>
      </c>
      <c r="B6" s="17">
        <f>F24-1</f>
        <v>9.9999999999988987E-4</v>
      </c>
      <c r="C6" s="17">
        <f>G24-1</f>
        <v>2.0000000000000018E-3</v>
      </c>
      <c r="D6" s="17">
        <f>H24-1</f>
        <v>8.0000000000000071E-3</v>
      </c>
      <c r="E6" s="17">
        <f>I24-1</f>
        <v>2.200000000000002E-2</v>
      </c>
      <c r="F6" s="18">
        <f>H27-1</f>
        <v>8.999999999999897E-3</v>
      </c>
      <c r="G6" s="16">
        <f>J24-1</f>
        <v>2.0999999999999908E-2</v>
      </c>
      <c r="H6" s="16">
        <f>K24-1</f>
        <v>3.2000000000000028E-2</v>
      </c>
      <c r="I6" s="16">
        <f>L24-1</f>
        <v>3.499999999999992E-2</v>
      </c>
      <c r="J6" s="16">
        <f>M24-1</f>
        <v>2.8000000000000025E-2</v>
      </c>
      <c r="K6" s="18">
        <f>I27-1</f>
        <v>2.8999999999999915E-2</v>
      </c>
      <c r="L6" s="16">
        <f>N24-1</f>
        <v>3.6999999999999922E-2</v>
      </c>
      <c r="M6" s="16">
        <f>O24-1</f>
        <v>3.8000000000000034E-2</v>
      </c>
      <c r="N6" s="16">
        <f>P24-1</f>
        <v>4.0999999999999925E-2</v>
      </c>
      <c r="O6" s="17">
        <f>Q24-1</f>
        <v>4.0000000000000036E-2</v>
      </c>
      <c r="P6" s="19">
        <f>J27-1</f>
        <v>3.8999999999999924E-2</v>
      </c>
      <c r="Q6" s="48">
        <f>R24-1</f>
        <v>5.8000000000000052E-2</v>
      </c>
      <c r="R6" s="48">
        <f>S24-1</f>
        <v>4.2000000000000037E-2</v>
      </c>
      <c r="S6" s="48">
        <f>T24-1</f>
        <v>3.6999999999999922E-2</v>
      </c>
      <c r="T6" s="48">
        <f>U24-1</f>
        <v>3.6000000000000032E-2</v>
      </c>
      <c r="U6" s="19">
        <f>K27-1</f>
        <v>4.2999999999999927E-2</v>
      </c>
      <c r="V6" s="48">
        <f>V24-1</f>
        <v>3.499999999999992E-2</v>
      </c>
      <c r="W6" s="48">
        <f>W24-1</f>
        <v>1.8999999999999906E-2</v>
      </c>
      <c r="X6" s="48">
        <f>X24-1</f>
        <v>1.4000000000000012E-2</v>
      </c>
      <c r="Y6" s="48">
        <f>Y24-1</f>
        <v>1.4999999999999902E-2</v>
      </c>
      <c r="Z6" s="19">
        <f>L27-1</f>
        <v>2.0999999999999908E-2</v>
      </c>
      <c r="AA6" s="48">
        <f>Z24-1</f>
        <v>4.0000000000000036E-3</v>
      </c>
      <c r="AB6" s="48">
        <f>AA24-1</f>
        <v>2.6000000000000023E-2</v>
      </c>
      <c r="AC6" s="48">
        <f>AB24-1</f>
        <v>4.2999999999999927E-2</v>
      </c>
      <c r="AD6" s="48">
        <f>AC24-1</f>
        <v>7.2000000000000064E-2</v>
      </c>
      <c r="AE6" s="19">
        <f>M27-1</f>
        <v>3.8000000000000034E-2</v>
      </c>
      <c r="AF6" s="48">
        <f>AD24-1</f>
        <v>9.8000000000000087E-2</v>
      </c>
      <c r="AG6" s="48">
        <f>AE24-1</f>
        <v>0.12999999999999989</v>
      </c>
      <c r="AH6" s="48">
        <f>AF24-1</f>
        <v>0.15999999999999992</v>
      </c>
      <c r="AI6" s="48">
        <f>AG24-1</f>
        <v>0.12000000000000011</v>
      </c>
      <c r="AJ6" s="19">
        <f>N27-1</f>
        <v>0.12799999999999989</v>
      </c>
      <c r="AK6" s="48">
        <f>AH24-1</f>
        <v>0.1080000000000001</v>
      </c>
      <c r="AL6" s="48">
        <f>AI24-1</f>
        <v>6.4000000000000057E-2</v>
      </c>
      <c r="AM6" s="48">
        <f>AJ24-1</f>
        <v>2.2999999999999909E-2</v>
      </c>
      <c r="AN6" s="48"/>
      <c r="AO6" s="48"/>
      <c r="AP6" s="47">
        <v>9.9000000000000005E-2</v>
      </c>
      <c r="AQ6" s="47">
        <v>2.9000000000000001E-2</v>
      </c>
      <c r="AR6" s="47">
        <v>3.2000000000000001E-2</v>
      </c>
      <c r="AS6" s="47">
        <v>2.8000000000000001E-2</v>
      </c>
    </row>
    <row r="7" spans="1:45" s="5" customFormat="1" x14ac:dyDescent="0.25">
      <c r="A7" s="49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</row>
    <row r="8" spans="1:45" s="5" customFormat="1" ht="13" x14ac:dyDescent="0.3">
      <c r="A8" s="64" t="s">
        <v>51</v>
      </c>
      <c r="B8" s="50"/>
      <c r="C8" s="50"/>
      <c r="D8" s="51"/>
      <c r="E8" s="51"/>
      <c r="F8" s="51"/>
      <c r="G8" s="51"/>
      <c r="H8" s="51"/>
      <c r="I8" s="51"/>
      <c r="J8" s="50"/>
      <c r="K8" s="50"/>
      <c r="L8" s="51"/>
      <c r="M8" s="50"/>
      <c r="N8" s="50"/>
      <c r="O8" s="50"/>
      <c r="P8" s="50"/>
      <c r="Q8" s="50"/>
      <c r="R8" s="50"/>
      <c r="S8" s="50"/>
      <c r="T8" s="50"/>
      <c r="U8" s="50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23"/>
      <c r="AH8" s="23"/>
      <c r="AI8" s="23"/>
      <c r="AJ8" s="23"/>
      <c r="AK8" s="23"/>
      <c r="AL8" s="23"/>
      <c r="AM8" s="23"/>
      <c r="AN8" s="23"/>
      <c r="AO8" s="23"/>
    </row>
    <row r="9" spans="1:45" ht="20.25" customHeight="1" x14ac:dyDescent="0.3">
      <c r="A9" s="66" t="s">
        <v>52</v>
      </c>
      <c r="B9" s="54" t="s">
        <v>14</v>
      </c>
      <c r="C9" s="54" t="s">
        <v>15</v>
      </c>
      <c r="D9" s="54" t="s">
        <v>16</v>
      </c>
      <c r="E9" s="54" t="s">
        <v>17</v>
      </c>
      <c r="F9" s="54" t="s">
        <v>18</v>
      </c>
      <c r="G9" s="54" t="s">
        <v>19</v>
      </c>
      <c r="H9" s="54" t="s">
        <v>20</v>
      </c>
      <c r="I9" s="54" t="s">
        <v>21</v>
      </c>
      <c r="J9" s="54" t="s">
        <v>22</v>
      </c>
      <c r="K9" s="54" t="s">
        <v>23</v>
      </c>
      <c r="L9" s="54" t="s">
        <v>24</v>
      </c>
      <c r="M9" s="54" t="s">
        <v>25</v>
      </c>
      <c r="N9" s="54" t="s">
        <v>26</v>
      </c>
      <c r="O9" s="54" t="s">
        <v>27</v>
      </c>
      <c r="P9" s="54" t="s">
        <v>28</v>
      </c>
      <c r="Q9" s="54" t="s">
        <v>29</v>
      </c>
      <c r="R9" s="38" t="s">
        <v>30</v>
      </c>
      <c r="S9" s="38" t="s">
        <v>31</v>
      </c>
      <c r="T9" s="38" t="s">
        <v>32</v>
      </c>
      <c r="U9" s="38" t="s">
        <v>98</v>
      </c>
      <c r="V9" s="38" t="s">
        <v>104</v>
      </c>
      <c r="W9" s="38" t="s">
        <v>106</v>
      </c>
      <c r="X9" s="38" t="s">
        <v>107</v>
      </c>
      <c r="Y9" s="38" t="s">
        <v>108</v>
      </c>
      <c r="Z9" s="38" t="s">
        <v>118</v>
      </c>
      <c r="AA9" s="54" t="s">
        <v>120</v>
      </c>
      <c r="AB9" s="38" t="s">
        <v>121</v>
      </c>
      <c r="AC9" s="38" t="s">
        <v>122</v>
      </c>
      <c r="AD9" s="38" t="s">
        <v>123</v>
      </c>
      <c r="AE9" s="38" t="s">
        <v>124</v>
      </c>
      <c r="AF9" s="38" t="s">
        <v>125</v>
      </c>
      <c r="AG9" s="38" t="s">
        <v>126</v>
      </c>
      <c r="AH9" s="54" t="s">
        <v>127</v>
      </c>
      <c r="AI9" s="54" t="s">
        <v>128</v>
      </c>
      <c r="AJ9" s="54" t="s">
        <v>134</v>
      </c>
      <c r="AR9" s="6"/>
    </row>
    <row r="10" spans="1:45" s="5" customFormat="1" ht="14.5" x14ac:dyDescent="0.35">
      <c r="A10" s="67" t="s">
        <v>100</v>
      </c>
      <c r="B10" s="119">
        <f>'2023Q3_LV'!B10</f>
        <v>6062916</v>
      </c>
      <c r="C10" s="119">
        <f>'2023Q3_LV'!C10</f>
        <v>6145507</v>
      </c>
      <c r="D10" s="119">
        <f>'2023Q3_LV'!D10</f>
        <v>6198154</v>
      </c>
      <c r="E10" s="119">
        <f>'2023Q3_LV'!E10</f>
        <v>6179357</v>
      </c>
      <c r="F10" s="119">
        <f>'2023Q3_LV'!F10</f>
        <v>6299067</v>
      </c>
      <c r="G10" s="119">
        <f>'2023Q3_LV'!G10</f>
        <v>6244058</v>
      </c>
      <c r="H10" s="119">
        <f>'2023Q3_LV'!H10</f>
        <v>6257191</v>
      </c>
      <c r="I10" s="119">
        <f>'2023Q3_LV'!I10</f>
        <v>6321620</v>
      </c>
      <c r="J10" s="119">
        <f>'2023Q3_LV'!J10</f>
        <v>6431771</v>
      </c>
      <c r="K10" s="119">
        <f>'2023Q3_LV'!K10</f>
        <v>6474359</v>
      </c>
      <c r="L10" s="119">
        <f>'2023Q3_LV'!L10</f>
        <v>6509026</v>
      </c>
      <c r="M10" s="119">
        <f>'2023Q3_LV'!M10</f>
        <v>6535130</v>
      </c>
      <c r="N10" s="119">
        <f>'2023Q3_LV'!N10</f>
        <v>6630673</v>
      </c>
      <c r="O10" s="119">
        <f>'2023Q3_LV'!O10</f>
        <v>6728297</v>
      </c>
      <c r="P10" s="119">
        <f>'2023Q3_LV'!P10</f>
        <v>6819247</v>
      </c>
      <c r="Q10" s="119">
        <f>'2023Q3_LV'!Q10</f>
        <v>6854909</v>
      </c>
      <c r="R10" s="119">
        <f>'2023Q3_LV'!R10</f>
        <v>6770780</v>
      </c>
      <c r="S10" s="119">
        <f>'2023Q3_LV'!S10</f>
        <v>6811160</v>
      </c>
      <c r="T10" s="119">
        <f>'2023Q3_LV'!T10</f>
        <v>6830445</v>
      </c>
      <c r="U10" s="119">
        <f>'2023Q3_LV'!U10</f>
        <v>6778008</v>
      </c>
      <c r="V10" s="119">
        <f>'2023Q3_LV'!V10</f>
        <v>6687988</v>
      </c>
      <c r="W10" s="119">
        <f>'2023Q3_LV'!W10</f>
        <v>6202728</v>
      </c>
      <c r="X10" s="119">
        <f>'2023Q3_LV'!X10</f>
        <v>6639382</v>
      </c>
      <c r="Y10" s="119">
        <f>'2023Q3_LV'!Y10</f>
        <v>6708591</v>
      </c>
      <c r="Z10" s="119">
        <f>'2023Q3_LV'!Z10</f>
        <v>6748841</v>
      </c>
      <c r="AA10" s="119">
        <f>'2023Q3_LV'!AA10</f>
        <v>6925174</v>
      </c>
      <c r="AB10" s="119">
        <f>'2023Q3_LV'!AB10</f>
        <v>7122682</v>
      </c>
      <c r="AC10" s="119">
        <f>'2023Q3_LV'!AC10</f>
        <v>7119818</v>
      </c>
      <c r="AD10" s="119">
        <f>'2023Q3_LV'!AD10</f>
        <v>7228339</v>
      </c>
      <c r="AE10" s="119">
        <f>'2023Q3_LV'!AE10</f>
        <v>7233417</v>
      </c>
      <c r="AF10" s="119">
        <f>'2023Q3_LV'!AF10</f>
        <v>7186269</v>
      </c>
      <c r="AG10" s="119">
        <f>'2023Q3_LV'!AG10</f>
        <v>7232689</v>
      </c>
      <c r="AH10" s="119">
        <f>'2023Q3_LV'!AH10</f>
        <v>7198394</v>
      </c>
      <c r="AI10" s="119">
        <f>'2023Q3_LV'!AI10</f>
        <v>7176366</v>
      </c>
      <c r="AJ10" s="119">
        <f>'2023Q3_LV'!AJ10</f>
        <v>7188712</v>
      </c>
      <c r="AR10" s="6"/>
    </row>
    <row r="11" spans="1:45" s="5" customFormat="1" ht="14.5" x14ac:dyDescent="0.35">
      <c r="A11" s="67" t="s">
        <v>53</v>
      </c>
      <c r="B11" s="119">
        <f>'2023Q3_LV'!B11</f>
        <v>6042468</v>
      </c>
      <c r="C11" s="119">
        <f>'2023Q3_LV'!C11</f>
        <v>6148734</v>
      </c>
      <c r="D11" s="119">
        <f>'2023Q3_LV'!D11</f>
        <v>6200986</v>
      </c>
      <c r="E11" s="119">
        <f>'2023Q3_LV'!E11</f>
        <v>6181337</v>
      </c>
      <c r="F11" s="119">
        <f>'2023Q3_LV'!F11</f>
        <v>6278491</v>
      </c>
      <c r="G11" s="119">
        <f>'2023Q3_LV'!G11</f>
        <v>6266639</v>
      </c>
      <c r="H11" s="119">
        <f>'2023Q3_LV'!H11</f>
        <v>6312898</v>
      </c>
      <c r="I11" s="119">
        <f>'2023Q3_LV'!I11</f>
        <v>6465940</v>
      </c>
      <c r="J11" s="119">
        <f>'2023Q3_LV'!J11</f>
        <v>6565724</v>
      </c>
      <c r="K11" s="119">
        <f>'2023Q3_LV'!K11</f>
        <v>6689628</v>
      </c>
      <c r="L11" s="119">
        <f>'2023Q3_LV'!L11</f>
        <v>6790837</v>
      </c>
      <c r="M11" s="119">
        <f>'2023Q3_LV'!M11</f>
        <v>6876627</v>
      </c>
      <c r="N11" s="119">
        <f>'2023Q3_LV'!N11</f>
        <v>7011961</v>
      </c>
      <c r="O11" s="119">
        <f>'2023Q3_LV'!O11</f>
        <v>7226118</v>
      </c>
      <c r="P11" s="119">
        <f>'2023Q3_LV'!P11</f>
        <v>7391969</v>
      </c>
      <c r="Q11" s="119">
        <f>'2023Q3_LV'!Q11</f>
        <v>7500106</v>
      </c>
      <c r="R11" s="119">
        <f>'2023Q3_LV'!R11</f>
        <v>7559289</v>
      </c>
      <c r="S11" s="119">
        <f>'2023Q3_LV'!S11</f>
        <v>7625125</v>
      </c>
      <c r="T11" s="119">
        <f>'2023Q3_LV'!T11</f>
        <v>7693492</v>
      </c>
      <c r="U11" s="119">
        <f>'2023Q3_LV'!U11</f>
        <v>7687644</v>
      </c>
      <c r="V11" s="119">
        <f>'2023Q3_LV'!V11</f>
        <v>7717613</v>
      </c>
      <c r="W11" s="119">
        <f>'2023Q3_LV'!W11</f>
        <v>7076091</v>
      </c>
      <c r="X11" s="119">
        <f>'2023Q3_LV'!X11</f>
        <v>7590591</v>
      </c>
      <c r="Y11" s="119">
        <f>'2023Q3_LV'!Y11</f>
        <v>7728476</v>
      </c>
      <c r="Z11" s="119">
        <f>'2023Q3_LV'!Z11</f>
        <v>7823600</v>
      </c>
      <c r="AA11" s="119">
        <f>'2023Q3_LV'!AA11</f>
        <v>8112334</v>
      </c>
      <c r="AB11" s="119">
        <f>'2023Q3_LV'!AB11</f>
        <v>8472717</v>
      </c>
      <c r="AC11" s="119">
        <f>'2023Q3_LV'!AC11</f>
        <v>8812678</v>
      </c>
      <c r="AD11" s="119">
        <f>'2023Q3_LV'!AD11</f>
        <v>9204149</v>
      </c>
      <c r="AE11" s="119">
        <f>'2023Q3_LV'!AE11</f>
        <v>9586626</v>
      </c>
      <c r="AF11" s="119">
        <f>'2023Q3_LV'!AF11</f>
        <v>9888172</v>
      </c>
      <c r="AG11" s="119">
        <f>'2023Q3_LV'!AG11</f>
        <v>10042523</v>
      </c>
      <c r="AH11" s="119">
        <f>'2023Q3_LV'!AH11</f>
        <v>10150378</v>
      </c>
      <c r="AI11" s="119">
        <f>'2023Q3_LV'!AI11</f>
        <v>10124427</v>
      </c>
      <c r="AJ11" s="119">
        <f>'2023Q3_LV'!AJ11</f>
        <v>10102251</v>
      </c>
      <c r="AR11" s="6"/>
    </row>
    <row r="12" spans="1:45" x14ac:dyDescent="0.25">
      <c r="A12" s="6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22"/>
      <c r="AH12" s="22"/>
      <c r="AI12" s="22"/>
      <c r="AJ12" s="22"/>
      <c r="AK12" s="22"/>
      <c r="AL12" s="22"/>
      <c r="AM12" s="22"/>
      <c r="AN12" s="22"/>
      <c r="AO12" s="22"/>
      <c r="AP12" s="6"/>
      <c r="AQ12" s="39"/>
      <c r="AR12" s="6"/>
    </row>
    <row r="13" spans="1:45" ht="13" x14ac:dyDescent="0.3">
      <c r="A13" s="53" t="s">
        <v>54</v>
      </c>
      <c r="F13" s="44"/>
      <c r="G13" s="54">
        <v>2015</v>
      </c>
      <c r="H13" s="54">
        <v>2016</v>
      </c>
      <c r="I13" s="54">
        <v>2017</v>
      </c>
      <c r="J13" s="54">
        <v>2018</v>
      </c>
      <c r="K13" s="54">
        <v>2019</v>
      </c>
      <c r="L13" s="54">
        <v>2020</v>
      </c>
      <c r="M13" s="54">
        <v>2021</v>
      </c>
      <c r="N13" s="54">
        <v>2022</v>
      </c>
      <c r="O13" s="49"/>
      <c r="P13" s="49"/>
      <c r="Q13" s="49"/>
      <c r="R13" s="49"/>
      <c r="S13" s="49"/>
      <c r="T13" s="49"/>
      <c r="U13" s="49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22"/>
      <c r="AH13" s="22"/>
      <c r="AI13" s="22"/>
      <c r="AJ13" s="22"/>
      <c r="AK13" s="22"/>
      <c r="AL13" s="22"/>
      <c r="AM13" s="22"/>
      <c r="AN13" s="22"/>
      <c r="AO13" s="22"/>
      <c r="AP13" s="6"/>
      <c r="AQ13" s="40"/>
      <c r="AR13" s="6"/>
    </row>
    <row r="14" spans="1:45" s="5" customFormat="1" ht="14.5" x14ac:dyDescent="0.35">
      <c r="A14" s="67" t="s">
        <v>101</v>
      </c>
      <c r="B14" s="57"/>
      <c r="C14" s="57"/>
      <c r="D14" s="57"/>
      <c r="E14" s="57"/>
      <c r="F14" s="44"/>
      <c r="G14" s="119">
        <f>'2023Q3_LV'!G14</f>
        <v>24572126</v>
      </c>
      <c r="H14" s="119">
        <f>'2023Q3_LV'!H14</f>
        <v>25154145</v>
      </c>
      <c r="I14" s="119">
        <f>'2023Q3_LV'!I14</f>
        <v>25987370</v>
      </c>
      <c r="J14" s="119">
        <f>'2023Q3_LV'!J14</f>
        <v>27024401</v>
      </c>
      <c r="K14" s="119">
        <f>'2023Q3_LV'!K14</f>
        <v>27183170</v>
      </c>
      <c r="L14" s="119">
        <f>'2023Q3_LV'!L14</f>
        <v>26228007</v>
      </c>
      <c r="M14" s="119">
        <f>'2023Q3_LV'!M14</f>
        <v>27993607</v>
      </c>
      <c r="N14" s="119">
        <f>'2023Q3_LV'!N14</f>
        <v>28933765</v>
      </c>
      <c r="O14" s="49"/>
      <c r="P14" s="49"/>
      <c r="Q14" s="49"/>
      <c r="R14" s="49"/>
      <c r="S14" s="49"/>
      <c r="T14" s="49"/>
      <c r="U14" s="49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22"/>
      <c r="AH14" s="22"/>
      <c r="AI14" s="22"/>
      <c r="AJ14" s="22"/>
      <c r="AK14" s="22"/>
      <c r="AL14" s="22"/>
      <c r="AM14" s="22"/>
      <c r="AN14" s="22"/>
      <c r="AO14" s="22"/>
      <c r="AP14" s="6"/>
      <c r="AQ14" s="40"/>
      <c r="AR14" s="6"/>
    </row>
    <row r="15" spans="1:45" s="5" customFormat="1" ht="14.5" x14ac:dyDescent="0.35">
      <c r="A15" s="67" t="s">
        <v>53</v>
      </c>
      <c r="B15" s="57"/>
      <c r="C15" s="57"/>
      <c r="D15" s="57"/>
      <c r="E15" s="57"/>
      <c r="F15" s="44"/>
      <c r="G15" s="119">
        <f>'2023Q3_LV'!G15</f>
        <v>24572126</v>
      </c>
      <c r="H15" s="119">
        <f>'2023Q3_LV'!H15</f>
        <v>25371324</v>
      </c>
      <c r="I15" s="119">
        <f>'2023Q3_LV'!I15</f>
        <v>26984433</v>
      </c>
      <c r="J15" s="119">
        <f>'2023Q3_LV'!J15</f>
        <v>29153556</v>
      </c>
      <c r="K15" s="119">
        <f>'2023Q3_LV'!K15</f>
        <v>30572869</v>
      </c>
      <c r="L15" s="119">
        <f>'2023Q3_LV'!L15</f>
        <v>30109462</v>
      </c>
      <c r="M15" s="119">
        <f>'2023Q3_LV'!M15</f>
        <v>33348932</v>
      </c>
      <c r="N15" s="119">
        <f>'2023Q3_LV'!N15</f>
        <v>38870028</v>
      </c>
      <c r="O15" s="49"/>
      <c r="P15" s="49"/>
      <c r="Q15" s="49"/>
      <c r="R15" s="49"/>
      <c r="S15" s="49"/>
      <c r="T15" s="49"/>
      <c r="U15" s="49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22"/>
      <c r="AH15" s="22"/>
      <c r="AI15" s="22"/>
      <c r="AJ15" s="22"/>
      <c r="AK15" s="22"/>
      <c r="AL15" s="22"/>
      <c r="AM15" s="22"/>
      <c r="AN15" s="22"/>
      <c r="AO15" s="22"/>
      <c r="AP15" s="6"/>
      <c r="AQ15" s="6"/>
      <c r="AR15" s="6"/>
    </row>
    <row r="16" spans="1:45" s="5" customFormat="1" x14ac:dyDescent="0.25">
      <c r="A16" s="68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22"/>
      <c r="AH16" s="22"/>
      <c r="AI16" s="22"/>
      <c r="AJ16" s="22"/>
      <c r="AK16" s="22"/>
      <c r="AL16" s="22"/>
      <c r="AM16" s="22"/>
      <c r="AN16" s="22"/>
      <c r="AO16" s="22"/>
      <c r="AP16" s="6"/>
      <c r="AQ16" s="6"/>
      <c r="AR16" s="6"/>
    </row>
    <row r="17" spans="1:46" ht="13" x14ac:dyDescent="0.3">
      <c r="A17" s="53" t="s">
        <v>55</v>
      </c>
      <c r="B17" s="54" t="s">
        <v>14</v>
      </c>
      <c r="C17" s="54" t="s">
        <v>15</v>
      </c>
      <c r="D17" s="54" t="s">
        <v>16</v>
      </c>
      <c r="E17" s="54" t="s">
        <v>17</v>
      </c>
      <c r="F17" s="54" t="s">
        <v>18</v>
      </c>
      <c r="G17" s="54" t="s">
        <v>19</v>
      </c>
      <c r="H17" s="54" t="s">
        <v>20</v>
      </c>
      <c r="I17" s="54" t="s">
        <v>21</v>
      </c>
      <c r="J17" s="54" t="s">
        <v>22</v>
      </c>
      <c r="K17" s="54" t="s">
        <v>23</v>
      </c>
      <c r="L17" s="54" t="s">
        <v>24</v>
      </c>
      <c r="M17" s="54" t="s">
        <v>25</v>
      </c>
      <c r="N17" s="54" t="s">
        <v>26</v>
      </c>
      <c r="O17" s="54" t="s">
        <v>27</v>
      </c>
      <c r="P17" s="54" t="s">
        <v>28</v>
      </c>
      <c r="Q17" s="54" t="s">
        <v>29</v>
      </c>
      <c r="R17" s="38" t="s">
        <v>30</v>
      </c>
      <c r="S17" s="38" t="s">
        <v>31</v>
      </c>
      <c r="T17" s="38" t="s">
        <v>32</v>
      </c>
      <c r="U17" s="38" t="s">
        <v>98</v>
      </c>
      <c r="V17" s="38" t="s">
        <v>104</v>
      </c>
      <c r="W17" s="38" t="s">
        <v>106</v>
      </c>
      <c r="X17" s="38" t="s">
        <v>107</v>
      </c>
      <c r="Y17" s="38" t="s">
        <v>108</v>
      </c>
      <c r="Z17" s="38" t="s">
        <v>118</v>
      </c>
      <c r="AA17" s="38" t="s">
        <v>120</v>
      </c>
      <c r="AB17" s="38" t="s">
        <v>121</v>
      </c>
      <c r="AC17" s="38" t="s">
        <v>122</v>
      </c>
      <c r="AD17" s="38" t="s">
        <v>123</v>
      </c>
      <c r="AE17" s="38" t="s">
        <v>124</v>
      </c>
      <c r="AF17" s="38" t="s">
        <v>125</v>
      </c>
      <c r="AG17" s="38" t="s">
        <v>126</v>
      </c>
      <c r="AH17" s="54" t="s">
        <v>127</v>
      </c>
      <c r="AI17" s="54" t="s">
        <v>128</v>
      </c>
      <c r="AJ17" s="54" t="s">
        <v>134</v>
      </c>
      <c r="AR17" s="6"/>
    </row>
    <row r="18" spans="1:46" ht="14.5" x14ac:dyDescent="0.35">
      <c r="A18" s="69" t="s">
        <v>56</v>
      </c>
      <c r="B18" s="120">
        <f>'2023Q3_LV'!B18</f>
        <v>20567.5</v>
      </c>
      <c r="C18" s="120">
        <f>'2023Q3_LV'!C18</f>
        <v>20878.5</v>
      </c>
      <c r="D18" s="120">
        <f>'2023Q3_LV'!D18</f>
        <v>20595.8</v>
      </c>
      <c r="E18" s="120">
        <f>'2023Q3_LV'!E18</f>
        <v>20577.7</v>
      </c>
      <c r="F18" s="120">
        <f>'2023Q3_LV'!F18</f>
        <v>20476</v>
      </c>
      <c r="G18" s="120">
        <f>'2023Q3_LV'!G18</f>
        <v>20732.7</v>
      </c>
      <c r="H18" s="120">
        <f>'2023Q3_LV'!H18</f>
        <v>20641.900000000001</v>
      </c>
      <c r="I18" s="120">
        <f>'2023Q3_LV'!I18</f>
        <v>20885.099999999999</v>
      </c>
      <c r="J18" s="120">
        <f>'2023Q3_LV'!J18</f>
        <v>21128.1</v>
      </c>
      <c r="K18" s="120">
        <f>'2023Q3_LV'!K18</f>
        <v>21374.400000000001</v>
      </c>
      <c r="L18" s="120">
        <f>'2023Q3_LV'!L18</f>
        <v>21237.599999999999</v>
      </c>
      <c r="M18" s="120">
        <f>'2023Q3_LV'!M18</f>
        <v>21420</v>
      </c>
      <c r="N18" s="120">
        <f>'2023Q3_LV'!N18</f>
        <v>21548.9</v>
      </c>
      <c r="O18" s="120">
        <f>'2023Q3_LV'!O18</f>
        <v>21877.200000000001</v>
      </c>
      <c r="P18" s="120">
        <f>'2023Q3_LV'!P18</f>
        <v>21850.9</v>
      </c>
      <c r="Q18" s="120">
        <f>'2023Q3_LV'!Q18</f>
        <v>22041.4</v>
      </c>
      <c r="R18" s="120">
        <f>'2023Q3_LV'!R18</f>
        <v>22174.2</v>
      </c>
      <c r="S18" s="120">
        <f>'2023Q3_LV'!S18</f>
        <v>22593.7</v>
      </c>
      <c r="T18" s="120">
        <f>'2023Q3_LV'!T18</f>
        <v>22476.7</v>
      </c>
      <c r="U18" s="120">
        <f>'2023Q3_LV'!U18</f>
        <v>22528.799999999999</v>
      </c>
      <c r="V18" s="120">
        <f>'2023Q3_LV'!V18</f>
        <v>22604.7</v>
      </c>
      <c r="W18" s="120">
        <f>'2023Q3_LV'!W18</f>
        <v>22498</v>
      </c>
      <c r="X18" s="120">
        <f>'2023Q3_LV'!X18</f>
        <v>22476.799999999999</v>
      </c>
      <c r="Y18" s="120">
        <f>'2023Q3_LV'!Y18</f>
        <v>22390.400000000001</v>
      </c>
      <c r="Z18" s="120">
        <f>'2023Q3_LV'!Z18</f>
        <v>22576.799999999999</v>
      </c>
      <c r="AA18" s="120">
        <f>'2023Q3_LV'!AA18</f>
        <v>23021.8</v>
      </c>
      <c r="AB18" s="120">
        <f>'2023Q3_LV'!AB18</f>
        <v>23329.4</v>
      </c>
      <c r="AC18" s="120">
        <f>'2023Q3_LV'!AC18</f>
        <v>23989.200000000001</v>
      </c>
      <c r="AD18" s="120">
        <f>'2023Q3_LV'!AD18</f>
        <v>24660.1</v>
      </c>
      <c r="AE18" s="120">
        <f>'2023Q3_LV'!AE18</f>
        <v>26798.5</v>
      </c>
      <c r="AF18" s="120">
        <f>'2023Q3_LV'!AF18</f>
        <v>28402.7</v>
      </c>
      <c r="AG18" s="120">
        <f>'2023Q3_LV'!AG18</f>
        <v>29140.3</v>
      </c>
      <c r="AH18" s="120">
        <f>'2023Q3_LV'!AH18</f>
        <v>29503.5</v>
      </c>
      <c r="AI18" s="120">
        <f>'2023Q3_LV'!AI18</f>
        <v>29915.8</v>
      </c>
      <c r="AJ18" s="120">
        <f>'2023Q3_LV'!AJ18</f>
        <v>29828.6</v>
      </c>
      <c r="AR18" s="6"/>
    </row>
    <row r="19" spans="1:46" x14ac:dyDescent="0.25">
      <c r="A19" s="6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4"/>
      <c r="M19" s="49"/>
      <c r="N19" s="49"/>
      <c r="O19" s="49"/>
      <c r="P19" s="49"/>
      <c r="Q19" s="49"/>
      <c r="R19" s="49"/>
      <c r="S19" s="49"/>
      <c r="T19" s="49"/>
      <c r="U19" s="49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22"/>
      <c r="AH19" s="22"/>
      <c r="AI19" s="22"/>
      <c r="AJ19" s="22"/>
      <c r="AK19" s="22"/>
      <c r="AL19" s="22"/>
      <c r="AM19" s="22"/>
      <c r="AN19" s="22"/>
      <c r="AO19" s="22"/>
      <c r="AP19" s="6"/>
      <c r="AQ19" s="6"/>
      <c r="AR19" s="6"/>
    </row>
    <row r="20" spans="1:46" ht="13" x14ac:dyDescent="0.3">
      <c r="A20" s="53" t="s">
        <v>57</v>
      </c>
      <c r="F20" s="44"/>
      <c r="G20" s="54">
        <v>2015</v>
      </c>
      <c r="H20" s="54">
        <v>2016</v>
      </c>
      <c r="I20" s="54">
        <v>2017</v>
      </c>
      <c r="J20" s="54">
        <v>2018</v>
      </c>
      <c r="K20" s="54">
        <v>2019</v>
      </c>
      <c r="L20" s="54">
        <v>2020</v>
      </c>
      <c r="M20" s="54">
        <v>2021</v>
      </c>
      <c r="N20" s="54">
        <v>2022</v>
      </c>
      <c r="O20" s="49"/>
      <c r="P20" s="49"/>
      <c r="Q20" s="49"/>
      <c r="R20" s="49"/>
      <c r="S20" s="49"/>
      <c r="T20" s="49"/>
      <c r="U20" s="49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22"/>
      <c r="AH20" s="22"/>
      <c r="AI20" s="22"/>
      <c r="AJ20" s="22"/>
      <c r="AK20" s="22"/>
      <c r="AL20" s="22"/>
      <c r="AM20" s="22"/>
      <c r="AN20" s="22"/>
      <c r="AO20" s="22"/>
      <c r="AP20" s="6"/>
      <c r="AQ20" s="6"/>
      <c r="AR20" s="6"/>
    </row>
    <row r="21" spans="1:46" ht="34.5" customHeight="1" x14ac:dyDescent="0.25">
      <c r="A21" s="69" t="s">
        <v>58</v>
      </c>
      <c r="B21" s="50"/>
      <c r="C21" s="50"/>
      <c r="D21" s="50"/>
      <c r="E21" s="50"/>
      <c r="F21" s="122"/>
      <c r="G21" s="77">
        <f>'2023Q3_LV'!G21</f>
        <v>2E-3</v>
      </c>
      <c r="H21" s="77">
        <f>SUM(F18:I18)/SUM(B18:E18)-1</f>
        <v>1.4064476304020967E-3</v>
      </c>
      <c r="I21" s="77">
        <f>SUM(J18:M18)/SUM(F18:I18)-1</f>
        <v>2.930294902925823E-2</v>
      </c>
      <c r="J21" s="77">
        <f>SUM(N18:Q18)/SUM(J18:M18)-1</f>
        <v>2.5344028482822356E-2</v>
      </c>
      <c r="K21" s="77">
        <f>SUM(R18:U18)/SUM(N18:Q18)-1</f>
        <v>2.811549455784812E-2</v>
      </c>
      <c r="L21" s="77">
        <f>SUM(V18:Y18)/SUM(R18:U18)-1</f>
        <v>2.1888443570143856E-3</v>
      </c>
      <c r="M21" s="77">
        <f>SUM(Z18:AC18)/SUM(V18:Y18)-1</f>
        <v>3.2758733754288949E-2</v>
      </c>
      <c r="N21" s="77">
        <f>SUM(AD18:AG18)/SUM(Z18:AC18)-1</f>
        <v>0.17310465661901153</v>
      </c>
      <c r="O21" s="49"/>
      <c r="P21" s="49"/>
      <c r="Q21" s="49"/>
      <c r="R21" s="49"/>
      <c r="S21" s="49"/>
      <c r="T21" s="49"/>
      <c r="U21" s="49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22"/>
      <c r="AH21" s="22"/>
      <c r="AI21" s="22"/>
      <c r="AJ21" s="22"/>
      <c r="AK21" s="22"/>
      <c r="AL21" s="22"/>
      <c r="AM21" s="22"/>
      <c r="AN21" s="22"/>
      <c r="AO21" s="22"/>
      <c r="AP21" s="6"/>
      <c r="AQ21" s="74"/>
      <c r="AR21" s="74"/>
      <c r="AS21" s="74"/>
      <c r="AT21" s="71"/>
    </row>
    <row r="22" spans="1:46" x14ac:dyDescent="0.25">
      <c r="A22" s="6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22"/>
      <c r="AH22" s="22"/>
      <c r="AI22" s="22"/>
      <c r="AJ22" s="22"/>
      <c r="AK22" s="22"/>
      <c r="AL22" s="22"/>
      <c r="AM22" s="22"/>
      <c r="AN22" s="22"/>
      <c r="AO22" s="22"/>
      <c r="AP22" s="6"/>
      <c r="AQ22" s="74"/>
      <c r="AR22" s="74"/>
      <c r="AS22" s="74"/>
      <c r="AT22" s="72"/>
    </row>
    <row r="23" spans="1:46" ht="13" x14ac:dyDescent="0.3">
      <c r="A23" s="53" t="s">
        <v>59</v>
      </c>
      <c r="B23" s="54" t="s">
        <v>14</v>
      </c>
      <c r="C23" s="54" t="s">
        <v>15</v>
      </c>
      <c r="D23" s="54" t="s">
        <v>16</v>
      </c>
      <c r="E23" s="54" t="s">
        <v>17</v>
      </c>
      <c r="F23" s="54" t="s">
        <v>18</v>
      </c>
      <c r="G23" s="54" t="s">
        <v>19</v>
      </c>
      <c r="H23" s="54" t="s">
        <v>20</v>
      </c>
      <c r="I23" s="54" t="s">
        <v>21</v>
      </c>
      <c r="J23" s="54" t="s">
        <v>22</v>
      </c>
      <c r="K23" s="54" t="s">
        <v>23</v>
      </c>
      <c r="L23" s="54" t="s">
        <v>24</v>
      </c>
      <c r="M23" s="54" t="s">
        <v>25</v>
      </c>
      <c r="N23" s="54" t="s">
        <v>26</v>
      </c>
      <c r="O23" s="54" t="s">
        <v>27</v>
      </c>
      <c r="P23" s="54" t="s">
        <v>28</v>
      </c>
      <c r="Q23" s="54" t="s">
        <v>29</v>
      </c>
      <c r="R23" s="38" t="s">
        <v>30</v>
      </c>
      <c r="S23" s="38" t="s">
        <v>31</v>
      </c>
      <c r="T23" s="38" t="s">
        <v>32</v>
      </c>
      <c r="U23" s="38" t="s">
        <v>98</v>
      </c>
      <c r="V23" s="38" t="s">
        <v>104</v>
      </c>
      <c r="W23" s="38" t="s">
        <v>106</v>
      </c>
      <c r="X23" s="38" t="s">
        <v>107</v>
      </c>
      <c r="Y23" s="38" t="s">
        <v>108</v>
      </c>
      <c r="Z23" s="38" t="s">
        <v>118</v>
      </c>
      <c r="AA23" s="38" t="s">
        <v>120</v>
      </c>
      <c r="AB23" s="38" t="s">
        <v>121</v>
      </c>
      <c r="AC23" s="38" t="s">
        <v>122</v>
      </c>
      <c r="AD23" s="38" t="s">
        <v>123</v>
      </c>
      <c r="AE23" s="38" t="s">
        <v>124</v>
      </c>
      <c r="AF23" s="38" t="s">
        <v>125</v>
      </c>
      <c r="AG23" s="38" t="s">
        <v>126</v>
      </c>
      <c r="AH23" s="54" t="s">
        <v>127</v>
      </c>
      <c r="AI23" s="54" t="s">
        <v>127</v>
      </c>
      <c r="AJ23" s="54" t="s">
        <v>134</v>
      </c>
      <c r="AQ23" s="74"/>
      <c r="AR23" s="74"/>
      <c r="AS23" s="74"/>
      <c r="AT23" s="72"/>
    </row>
    <row r="24" spans="1:46" ht="25" x14ac:dyDescent="0.35">
      <c r="A24" s="69" t="s">
        <v>60</v>
      </c>
      <c r="B24" s="121">
        <f>'2023Q3_LV'!B25</f>
        <v>1.002</v>
      </c>
      <c r="C24" s="121">
        <f>'2023Q3_LV'!C25</f>
        <v>1.006</v>
      </c>
      <c r="D24" s="121">
        <f>'2023Q3_LV'!D25</f>
        <v>1.004</v>
      </c>
      <c r="E24" s="121">
        <f>'2023Q3_LV'!E25</f>
        <v>0.99299999999999999</v>
      </c>
      <c r="F24" s="121">
        <f>'2023Q3_LV'!F25</f>
        <v>1.0009999999999999</v>
      </c>
      <c r="G24" s="121">
        <f>'2023Q3_LV'!G25</f>
        <v>1.002</v>
      </c>
      <c r="H24" s="121">
        <f>'2023Q3_LV'!H25</f>
        <v>1.008</v>
      </c>
      <c r="I24" s="121">
        <f>'2023Q3_LV'!I25</f>
        <v>1.022</v>
      </c>
      <c r="J24" s="121">
        <f>'2023Q3_LV'!J25</f>
        <v>1.0209999999999999</v>
      </c>
      <c r="K24" s="121">
        <f>'2023Q3_LV'!K25</f>
        <v>1.032</v>
      </c>
      <c r="L24" s="121">
        <f>'2023Q3_LV'!L25</f>
        <v>1.0349999999999999</v>
      </c>
      <c r="M24" s="121">
        <f>'2023Q3_LV'!M25</f>
        <v>1.028</v>
      </c>
      <c r="N24" s="121">
        <f>'2023Q3_LV'!N25</f>
        <v>1.0369999999999999</v>
      </c>
      <c r="O24" s="121">
        <f>'2023Q3_LV'!O25</f>
        <v>1.038</v>
      </c>
      <c r="P24" s="121">
        <f>'2023Q3_LV'!P25</f>
        <v>1.0409999999999999</v>
      </c>
      <c r="Q24" s="121">
        <f>'2023Q3_LV'!Q25</f>
        <v>1.04</v>
      </c>
      <c r="R24" s="121">
        <f>'2023Q3_LV'!R25</f>
        <v>1.0580000000000001</v>
      </c>
      <c r="S24" s="121">
        <f>'2023Q3_LV'!S25</f>
        <v>1.042</v>
      </c>
      <c r="T24" s="121">
        <f>'2023Q3_LV'!T25</f>
        <v>1.0369999999999999</v>
      </c>
      <c r="U24" s="121">
        <f>'2023Q3_LV'!U25</f>
        <v>1.036</v>
      </c>
      <c r="V24" s="121">
        <f>'2023Q3_LV'!V25</f>
        <v>1.0349999999999999</v>
      </c>
      <c r="W24" s="121">
        <f>'2023Q3_LV'!W25</f>
        <v>1.0189999999999999</v>
      </c>
      <c r="X24" s="121">
        <f>'2023Q3_LV'!X25</f>
        <v>1.014</v>
      </c>
      <c r="Y24" s="121">
        <f>'2023Q3_LV'!Y25</f>
        <v>1.0149999999999999</v>
      </c>
      <c r="Z24" s="121">
        <f>'2023Q3_LV'!Z25</f>
        <v>1.004</v>
      </c>
      <c r="AA24" s="121">
        <f>'2023Q3_LV'!AA25</f>
        <v>1.026</v>
      </c>
      <c r="AB24" s="121">
        <f>'2023Q3_LV'!AB25</f>
        <v>1.0429999999999999</v>
      </c>
      <c r="AC24" s="121">
        <f>'2023Q3_LV'!AC25</f>
        <v>1.0720000000000001</v>
      </c>
      <c r="AD24" s="121">
        <f>'2023Q3_LV'!AD25</f>
        <v>1.0980000000000001</v>
      </c>
      <c r="AE24" s="121">
        <f>'2023Q3_LV'!AE25</f>
        <v>1.1299999999999999</v>
      </c>
      <c r="AF24" s="121">
        <f>'2023Q3_LV'!AF25</f>
        <v>1.1599999999999999</v>
      </c>
      <c r="AG24" s="121">
        <f>'2023Q3_LV'!AG25</f>
        <v>1.1200000000000001</v>
      </c>
      <c r="AH24" s="121">
        <f>'2023Q3_LV'!AH25</f>
        <v>1.1080000000000001</v>
      </c>
      <c r="AI24" s="121">
        <f>'2023Q3_LV'!AI25</f>
        <v>1.0640000000000001</v>
      </c>
      <c r="AJ24" s="121">
        <f>'2023Q3_LV'!AJ25</f>
        <v>1.0229999999999999</v>
      </c>
      <c r="AQ24" s="74"/>
      <c r="AR24" s="74"/>
      <c r="AS24" s="74"/>
      <c r="AT24" s="73"/>
    </row>
    <row r="25" spans="1:46" x14ac:dyDescent="0.25">
      <c r="A25" s="6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22"/>
      <c r="AH25" s="22"/>
      <c r="AI25" s="22"/>
      <c r="AJ25" s="22"/>
      <c r="AK25" s="22"/>
      <c r="AL25" s="22"/>
      <c r="AM25" s="22"/>
      <c r="AN25" s="22"/>
      <c r="AO25" s="22"/>
      <c r="AP25" s="6"/>
      <c r="AQ25" s="6"/>
      <c r="AR25" s="6"/>
    </row>
    <row r="26" spans="1:46" ht="13" x14ac:dyDescent="0.3">
      <c r="A26" s="53" t="s">
        <v>61</v>
      </c>
      <c r="F26" s="44"/>
      <c r="G26" s="54">
        <v>2015</v>
      </c>
      <c r="H26" s="54">
        <v>2016</v>
      </c>
      <c r="I26" s="54">
        <v>2017</v>
      </c>
      <c r="J26" s="54">
        <v>2018</v>
      </c>
      <c r="K26" s="54">
        <v>2019</v>
      </c>
      <c r="L26" s="54">
        <v>2020</v>
      </c>
      <c r="M26" s="54">
        <v>2021</v>
      </c>
      <c r="N26" s="54">
        <v>2022</v>
      </c>
      <c r="O26" s="49"/>
      <c r="P26" s="49"/>
      <c r="Q26" s="49"/>
      <c r="R26" s="49"/>
      <c r="S26" s="49"/>
      <c r="T26" s="49"/>
      <c r="U26" s="49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22"/>
      <c r="AH26" s="22"/>
      <c r="AI26" s="22"/>
      <c r="AJ26" s="22"/>
      <c r="AK26" s="22"/>
      <c r="AL26" s="22"/>
      <c r="AM26" s="22"/>
      <c r="AN26" s="22"/>
      <c r="AO26" s="22"/>
      <c r="AP26" s="6"/>
      <c r="AQ26" s="6"/>
      <c r="AR26" s="6"/>
    </row>
    <row r="27" spans="1:46" ht="14.5" x14ac:dyDescent="0.35">
      <c r="A27" s="69" t="s">
        <v>62</v>
      </c>
      <c r="B27" s="50"/>
      <c r="C27" s="50"/>
      <c r="D27" s="50"/>
      <c r="E27" s="50"/>
      <c r="F27" s="49"/>
      <c r="G27" s="121">
        <f>'2023Q3_LV'!G28</f>
        <v>1.0009999999999999</v>
      </c>
      <c r="H27" s="121">
        <f>'2023Q3_LV'!H28</f>
        <v>1.0089999999999999</v>
      </c>
      <c r="I27" s="121">
        <f>'2023Q3_LV'!I28</f>
        <v>1.0289999999999999</v>
      </c>
      <c r="J27" s="121">
        <f>'2023Q3_LV'!J28</f>
        <v>1.0389999999999999</v>
      </c>
      <c r="K27" s="121">
        <f>'2023Q3_LV'!K28</f>
        <v>1.0429999999999999</v>
      </c>
      <c r="L27" s="121">
        <f>'2023Q3_LV'!L28</f>
        <v>1.0209999999999999</v>
      </c>
      <c r="M27" s="121">
        <f>'2023Q3_LV'!M28</f>
        <v>1.038</v>
      </c>
      <c r="N27" s="121">
        <f>'2023Q3_LV'!N28</f>
        <v>1.1279999999999999</v>
      </c>
      <c r="O27" s="49"/>
      <c r="P27" s="49"/>
      <c r="Q27" s="49"/>
      <c r="R27" s="49"/>
      <c r="S27" s="49"/>
      <c r="T27" s="49"/>
      <c r="U27" s="49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22"/>
      <c r="AH27" s="22"/>
      <c r="AI27" s="22"/>
      <c r="AJ27" s="22"/>
      <c r="AK27" s="22"/>
      <c r="AL27" s="22"/>
      <c r="AM27" s="22"/>
      <c r="AN27" s="22"/>
      <c r="AO27" s="22"/>
      <c r="AP27" s="6"/>
      <c r="AQ27" s="6"/>
      <c r="AR27" s="6"/>
    </row>
    <row r="28" spans="1:46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21"/>
      <c r="AH28" s="21"/>
      <c r="AI28" s="21"/>
      <c r="AJ28" s="21"/>
      <c r="AK28" s="21"/>
      <c r="AL28" s="21"/>
      <c r="AM28" s="21"/>
      <c r="AN28" s="21"/>
      <c r="AO28" s="21"/>
    </row>
    <row r="29" spans="1:46" ht="14" hidden="1" x14ac:dyDescent="0.25">
      <c r="L29" s="124"/>
      <c r="M29" s="124"/>
      <c r="N29" s="124"/>
      <c r="O29" s="124"/>
    </row>
    <row r="30" spans="1:46" ht="14" hidden="1" x14ac:dyDescent="0.25">
      <c r="L30" s="126"/>
      <c r="M30" s="126"/>
      <c r="N30" s="126"/>
      <c r="O30" s="126"/>
    </row>
    <row r="32" spans="1:46" ht="14" hidden="1" x14ac:dyDescent="0.25">
      <c r="L32" s="124"/>
      <c r="M32" s="124"/>
      <c r="N32" s="124"/>
      <c r="O32" s="124"/>
    </row>
  </sheetData>
  <mergeCells count="18">
    <mergeCell ref="L1:O1"/>
    <mergeCell ref="A1:A2"/>
    <mergeCell ref="B1:E1"/>
    <mergeCell ref="F1:F2"/>
    <mergeCell ref="G1:J1"/>
    <mergeCell ref="K1:K2"/>
    <mergeCell ref="AO1:AO2"/>
    <mergeCell ref="AJ1:AJ2"/>
    <mergeCell ref="AK1:AN1"/>
    <mergeCell ref="AP1:AS1"/>
    <mergeCell ref="P1:P2"/>
    <mergeCell ref="U1:U2"/>
    <mergeCell ref="Q1:T1"/>
    <mergeCell ref="V1:Y1"/>
    <mergeCell ref="Z1:Z2"/>
    <mergeCell ref="AA1:AD1"/>
    <mergeCell ref="AE1:AE2"/>
    <mergeCell ref="AF1:AI1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A51"/>
  <sheetViews>
    <sheetView showGridLines="0" zoomScale="40" zoomScaleNormal="40" workbookViewId="0">
      <selection sqref="A1:G1"/>
    </sheetView>
  </sheetViews>
  <sheetFormatPr defaultColWidth="0" defaultRowHeight="14.25" customHeight="1" zeroHeight="1" x14ac:dyDescent="0.3"/>
  <cols>
    <col min="1" max="1" width="10.26953125" style="96" customWidth="1"/>
    <col min="2" max="2" width="12.1796875" style="96" customWidth="1"/>
    <col min="3" max="3" width="13.453125" style="96" customWidth="1"/>
    <col min="4" max="4" width="12" style="96" customWidth="1"/>
    <col min="5" max="5" width="11.26953125" style="96" customWidth="1"/>
    <col min="6" max="6" width="10.7265625" style="96" customWidth="1"/>
    <col min="7" max="7" width="12" style="96" customWidth="1"/>
    <col min="8" max="8" width="25.453125" style="96" customWidth="1"/>
    <col min="9" max="10" width="8.7265625" style="96" customWidth="1"/>
    <col min="11" max="11" width="10.26953125" style="96" customWidth="1"/>
    <col min="12" max="12" width="14.26953125" style="96" customWidth="1"/>
    <col min="13" max="13" width="12.1796875" style="96" customWidth="1"/>
    <col min="14" max="14" width="10.26953125" style="96" customWidth="1"/>
    <col min="15" max="15" width="8.7265625" style="96" customWidth="1"/>
    <col min="16" max="16" width="9.26953125" style="96" customWidth="1"/>
    <col min="17" max="27" width="8.7265625" style="96" customWidth="1"/>
    <col min="28" max="16384" width="8.7265625" style="96" hidden="1"/>
  </cols>
  <sheetData>
    <row r="1" spans="1:16" s="24" customFormat="1" ht="14.15" customHeight="1" x14ac:dyDescent="0.3">
      <c r="A1" s="175" t="s">
        <v>63</v>
      </c>
      <c r="B1" s="175"/>
      <c r="C1" s="175"/>
      <c r="D1" s="175"/>
      <c r="E1" s="175"/>
      <c r="F1" s="175"/>
      <c r="G1" s="175"/>
      <c r="J1" s="176" t="s">
        <v>64</v>
      </c>
      <c r="K1" s="176"/>
      <c r="L1" s="176"/>
      <c r="M1" s="176"/>
      <c r="N1" s="176"/>
      <c r="O1" s="176"/>
      <c r="P1" s="176"/>
    </row>
    <row r="2" spans="1:16" s="24" customFormat="1" ht="14.65" customHeight="1" x14ac:dyDescent="0.3">
      <c r="A2" s="177" t="s">
        <v>65</v>
      </c>
      <c r="B2" s="177"/>
      <c r="C2" s="177"/>
      <c r="D2" s="177"/>
      <c r="E2" s="177"/>
      <c r="F2" s="177"/>
      <c r="G2" s="177"/>
      <c r="J2" s="176"/>
      <c r="K2" s="176"/>
      <c r="L2" s="176"/>
      <c r="M2" s="176"/>
      <c r="N2" s="176"/>
      <c r="O2" s="176"/>
      <c r="P2" s="176"/>
    </row>
    <row r="3" spans="1:16" s="24" customFormat="1" ht="14.65" customHeight="1" x14ac:dyDescent="0.3">
      <c r="A3" s="177" t="s">
        <v>66</v>
      </c>
      <c r="B3" s="177"/>
      <c r="C3" s="177"/>
      <c r="D3" s="177"/>
      <c r="E3" s="177"/>
      <c r="F3" s="177"/>
      <c r="G3" s="177"/>
      <c r="J3" s="176"/>
      <c r="K3" s="176"/>
      <c r="L3" s="176"/>
      <c r="M3" s="176"/>
      <c r="N3" s="176"/>
      <c r="O3" s="176"/>
      <c r="P3" s="176"/>
    </row>
    <row r="4" spans="1:16" s="24" customFormat="1" ht="21" x14ac:dyDescent="0.3">
      <c r="A4" s="78"/>
      <c r="B4" s="79" t="s">
        <v>67</v>
      </c>
      <c r="C4" s="79" t="s">
        <v>68</v>
      </c>
      <c r="D4" s="79" t="s">
        <v>69</v>
      </c>
      <c r="E4" s="79" t="s">
        <v>70</v>
      </c>
      <c r="F4" s="79" t="s">
        <v>71</v>
      </c>
      <c r="G4" s="79" t="s">
        <v>72</v>
      </c>
      <c r="H4" s="78"/>
      <c r="I4" s="78"/>
      <c r="J4" s="78"/>
      <c r="K4" s="79" t="s">
        <v>8</v>
      </c>
      <c r="L4" s="79" t="s">
        <v>68</v>
      </c>
      <c r="M4" s="79" t="s">
        <v>69</v>
      </c>
      <c r="N4" s="79" t="s">
        <v>70</v>
      </c>
      <c r="O4" s="79" t="s">
        <v>71</v>
      </c>
      <c r="P4" s="79" t="s">
        <v>72</v>
      </c>
    </row>
    <row r="5" spans="1:16" s="24" customFormat="1" ht="31.5" x14ac:dyDescent="0.3">
      <c r="A5" s="78"/>
      <c r="B5" s="79" t="s">
        <v>73</v>
      </c>
      <c r="C5" s="79" t="s">
        <v>74</v>
      </c>
      <c r="D5" s="79" t="s">
        <v>75</v>
      </c>
      <c r="E5" s="79" t="s">
        <v>76</v>
      </c>
      <c r="F5" s="79" t="s">
        <v>77</v>
      </c>
      <c r="G5" s="79" t="s">
        <v>78</v>
      </c>
      <c r="H5" s="78"/>
      <c r="I5" s="78"/>
      <c r="J5" s="80"/>
      <c r="K5" s="79" t="s">
        <v>47</v>
      </c>
      <c r="L5" s="79" t="s">
        <v>74</v>
      </c>
      <c r="M5" s="79" t="s">
        <v>75</v>
      </c>
      <c r="N5" s="79" t="s">
        <v>76</v>
      </c>
      <c r="O5" s="79" t="s">
        <v>77</v>
      </c>
      <c r="P5" s="79" t="s">
        <v>79</v>
      </c>
    </row>
    <row r="6" spans="1:16" s="24" customFormat="1" ht="14.5" x14ac:dyDescent="0.35">
      <c r="A6" s="81" t="s">
        <v>80</v>
      </c>
      <c r="B6" s="98">
        <v>5757640</v>
      </c>
      <c r="C6" s="98">
        <v>3413255</v>
      </c>
      <c r="D6" s="98">
        <v>1047139</v>
      </c>
      <c r="E6" s="98">
        <v>1454978</v>
      </c>
      <c r="F6" s="98">
        <v>3337624</v>
      </c>
      <c r="G6" s="98">
        <v>-3647209</v>
      </c>
      <c r="H6" s="82"/>
      <c r="I6" s="83">
        <v>2014</v>
      </c>
      <c r="J6" s="81" t="s">
        <v>7</v>
      </c>
      <c r="K6" s="84">
        <f t="shared" ref="K6:K17" si="0">(B13/B9-1)*100</f>
        <v>1.4231696377326131</v>
      </c>
      <c r="L6" s="84">
        <f t="shared" ref="L6:L31" si="1">(C13-C9)/B9*100</f>
        <v>0.49078919957655404</v>
      </c>
      <c r="M6" s="84">
        <f t="shared" ref="M6:M31" si="2">(D13-D9)/B9*100</f>
        <v>0.61013634450476806</v>
      </c>
      <c r="N6" s="84">
        <f t="shared" ref="N6:N28" si="3">(E13-E9)/B9*100</f>
        <v>0.23571826387146969</v>
      </c>
      <c r="O6" s="84">
        <f t="shared" ref="O6:O31" si="4">(F13-F9)/B9*100</f>
        <v>3.9420440196757833</v>
      </c>
      <c r="P6" s="84">
        <f t="shared" ref="P6:P28" si="5">(G13-G9)/B9*100</f>
        <v>-3.1558799896264236</v>
      </c>
    </row>
    <row r="7" spans="1:16" s="24" customFormat="1" ht="14.5" x14ac:dyDescent="0.35">
      <c r="A7" s="81" t="s">
        <v>81</v>
      </c>
      <c r="B7" s="98">
        <v>5754436</v>
      </c>
      <c r="C7" s="98">
        <v>3527606</v>
      </c>
      <c r="D7" s="98">
        <v>1051481</v>
      </c>
      <c r="E7" s="98">
        <v>1438718</v>
      </c>
      <c r="F7" s="98">
        <v>3344968</v>
      </c>
      <c r="G7" s="98">
        <v>-3611369</v>
      </c>
      <c r="H7" s="82"/>
      <c r="I7" s="83">
        <v>2015</v>
      </c>
      <c r="J7" s="81" t="s">
        <v>4</v>
      </c>
      <c r="K7" s="84">
        <f t="shared" si="0"/>
        <v>3.0456767380212302</v>
      </c>
      <c r="L7" s="84">
        <f t="shared" si="1"/>
        <v>1.4692922858118431</v>
      </c>
      <c r="M7" s="84">
        <f t="shared" si="2"/>
        <v>0.43431728616451132</v>
      </c>
      <c r="N7" s="84">
        <f t="shared" si="3"/>
        <v>2.1075112892071458E-2</v>
      </c>
      <c r="O7" s="84">
        <f t="shared" si="4"/>
        <v>2.0815922995616547</v>
      </c>
      <c r="P7" s="84">
        <f t="shared" si="5"/>
        <v>-1.8117798663667882E-2</v>
      </c>
    </row>
    <row r="8" spans="1:16" s="24" customFormat="1" ht="14.5" x14ac:dyDescent="0.35">
      <c r="A8" s="81" t="s">
        <v>82</v>
      </c>
      <c r="B8" s="98">
        <v>5835832</v>
      </c>
      <c r="C8" s="98">
        <v>3542665</v>
      </c>
      <c r="D8" s="98">
        <v>1060946</v>
      </c>
      <c r="E8" s="98">
        <v>1393026</v>
      </c>
      <c r="F8" s="98">
        <v>3401901</v>
      </c>
      <c r="G8" s="98">
        <v>-3662366</v>
      </c>
      <c r="H8" s="82"/>
      <c r="I8" s="83"/>
      <c r="J8" s="81" t="s">
        <v>5</v>
      </c>
      <c r="K8" s="84">
        <f t="shared" si="0"/>
        <v>4.0139822525657287</v>
      </c>
      <c r="L8" s="84">
        <f t="shared" si="1"/>
        <v>1.0394785546617353</v>
      </c>
      <c r="M8" s="84">
        <f t="shared" si="2"/>
        <v>0.3365069790247594</v>
      </c>
      <c r="N8" s="84">
        <f t="shared" si="3"/>
        <v>1.1126631526550488</v>
      </c>
      <c r="O8" s="84">
        <f t="shared" si="4"/>
        <v>1.3845327635631421</v>
      </c>
      <c r="P8" s="84">
        <f t="shared" si="5"/>
        <v>-0.81203761390453211</v>
      </c>
    </row>
    <row r="9" spans="1:16" s="24" customFormat="1" ht="14.5" x14ac:dyDescent="0.35">
      <c r="A9" s="81" t="s">
        <v>83</v>
      </c>
      <c r="B9" s="98">
        <v>5880325</v>
      </c>
      <c r="C9" s="98">
        <v>3498876</v>
      </c>
      <c r="D9" s="98">
        <v>1067912</v>
      </c>
      <c r="E9" s="98">
        <v>1370489</v>
      </c>
      <c r="F9" s="98">
        <v>3451244</v>
      </c>
      <c r="G9" s="98">
        <v>-3644657</v>
      </c>
      <c r="H9" s="82"/>
      <c r="I9" s="83"/>
      <c r="J9" s="81" t="s">
        <v>6</v>
      </c>
      <c r="K9" s="84">
        <f t="shared" si="0"/>
        <v>4.3231074654473955</v>
      </c>
      <c r="L9" s="84">
        <f t="shared" si="1"/>
        <v>2.1202580914462392</v>
      </c>
      <c r="M9" s="84">
        <f t="shared" si="2"/>
        <v>0.28860662766850043</v>
      </c>
      <c r="N9" s="84">
        <f t="shared" si="3"/>
        <v>-0.66815287213836017</v>
      </c>
      <c r="O9" s="84">
        <f t="shared" si="4"/>
        <v>2.7034801276823863</v>
      </c>
      <c r="P9" s="84">
        <f t="shared" si="5"/>
        <v>-3.068989052068527</v>
      </c>
    </row>
    <row r="10" spans="1:16" s="24" customFormat="1" ht="14.5" x14ac:dyDescent="0.35">
      <c r="A10" s="81" t="s">
        <v>84</v>
      </c>
      <c r="B10" s="98">
        <v>5883717</v>
      </c>
      <c r="C10" s="98">
        <v>3479254</v>
      </c>
      <c r="D10" s="98">
        <v>1081123</v>
      </c>
      <c r="E10" s="98">
        <v>1340272</v>
      </c>
      <c r="F10" s="98">
        <v>3565508</v>
      </c>
      <c r="G10" s="98">
        <v>-3747853</v>
      </c>
      <c r="H10" s="82"/>
      <c r="I10" s="83"/>
      <c r="J10" s="81" t="s">
        <v>7</v>
      </c>
      <c r="K10" s="84">
        <f t="shared" si="0"/>
        <v>3.6107405551833338</v>
      </c>
      <c r="L10" s="84">
        <f t="shared" si="1"/>
        <v>1.1744610842499983</v>
      </c>
      <c r="M10" s="84">
        <f t="shared" si="2"/>
        <v>0.16165292759303637</v>
      </c>
      <c r="N10" s="84">
        <f t="shared" si="3"/>
        <v>-1.6669651234772833</v>
      </c>
      <c r="O10" s="84">
        <f t="shared" si="4"/>
        <v>1.1559165206240363</v>
      </c>
      <c r="P10" s="84">
        <f t="shared" si="5"/>
        <v>-0.32835279338807499</v>
      </c>
    </row>
    <row r="11" spans="1:16" s="24" customFormat="1" ht="14.5" x14ac:dyDescent="0.35">
      <c r="A11" s="81" t="s">
        <v>85</v>
      </c>
      <c r="B11" s="98">
        <v>5908347</v>
      </c>
      <c r="C11" s="98">
        <v>3535764</v>
      </c>
      <c r="D11" s="98">
        <v>1090270</v>
      </c>
      <c r="E11" s="98">
        <v>1328719</v>
      </c>
      <c r="F11" s="98">
        <v>3553424</v>
      </c>
      <c r="G11" s="98">
        <v>-3724034</v>
      </c>
      <c r="H11" s="82"/>
      <c r="I11" s="83">
        <v>2016</v>
      </c>
      <c r="J11" s="81" t="s">
        <v>4</v>
      </c>
      <c r="K11" s="84">
        <f t="shared" si="0"/>
        <v>3.8950069570483858</v>
      </c>
      <c r="L11" s="84">
        <f t="shared" si="1"/>
        <v>2.5162974383943304</v>
      </c>
      <c r="M11" s="84">
        <f t="shared" si="2"/>
        <v>0.20922275683845859</v>
      </c>
      <c r="N11" s="84">
        <f t="shared" si="3"/>
        <v>-1.3745860902575593</v>
      </c>
      <c r="O11" s="84">
        <f t="shared" si="4"/>
        <v>1.4466306312012238</v>
      </c>
      <c r="P11" s="84">
        <f t="shared" si="5"/>
        <v>-2.2338260995204289</v>
      </c>
    </row>
    <row r="12" spans="1:16" s="24" customFormat="1" ht="14.5" x14ac:dyDescent="0.35">
      <c r="A12" s="81" t="s">
        <v>86</v>
      </c>
      <c r="B12" s="98">
        <v>5941305</v>
      </c>
      <c r="C12" s="98">
        <v>3522895</v>
      </c>
      <c r="D12" s="98">
        <v>1096103</v>
      </c>
      <c r="E12" s="98">
        <v>1356706</v>
      </c>
      <c r="F12" s="98">
        <v>3585251</v>
      </c>
      <c r="G12" s="98">
        <v>-3695220</v>
      </c>
      <c r="H12" s="82"/>
      <c r="I12" s="83"/>
      <c r="J12" s="81" t="s">
        <v>5</v>
      </c>
      <c r="K12" s="84">
        <f t="shared" si="0"/>
        <v>1.6036268447827018</v>
      </c>
      <c r="L12" s="84">
        <f t="shared" si="1"/>
        <v>2.2901609256974242</v>
      </c>
      <c r="M12" s="84">
        <f t="shared" si="2"/>
        <v>0.23578201115058528</v>
      </c>
      <c r="N12" s="84">
        <f t="shared" si="3"/>
        <v>-3.3205234328103441</v>
      </c>
      <c r="O12" s="84">
        <f t="shared" si="4"/>
        <v>3.5499593442819286</v>
      </c>
      <c r="P12" s="84">
        <f t="shared" si="5"/>
        <v>-3.2655564463599176</v>
      </c>
    </row>
    <row r="13" spans="1:16" s="24" customFormat="1" ht="14.5" x14ac:dyDescent="0.35">
      <c r="A13" s="81" t="s">
        <v>87</v>
      </c>
      <c r="B13" s="98">
        <v>5964012</v>
      </c>
      <c r="C13" s="98">
        <v>3527736</v>
      </c>
      <c r="D13" s="98">
        <v>1103790</v>
      </c>
      <c r="E13" s="98">
        <v>1384350</v>
      </c>
      <c r="F13" s="98">
        <v>3683049</v>
      </c>
      <c r="G13" s="98">
        <v>-3830233</v>
      </c>
      <c r="H13" s="82"/>
      <c r="I13" s="83"/>
      <c r="J13" s="81" t="s">
        <v>6</v>
      </c>
      <c r="K13" s="84">
        <f t="shared" si="0"/>
        <v>0.9524932746104664</v>
      </c>
      <c r="L13" s="84">
        <f t="shared" si="1"/>
        <v>1.0094779832834098</v>
      </c>
      <c r="M13" s="84">
        <f t="shared" si="2"/>
        <v>0.32861397119206781</v>
      </c>
      <c r="N13" s="84">
        <f t="shared" si="3"/>
        <v>-1.3824277357419645</v>
      </c>
      <c r="O13" s="84">
        <f t="shared" si="4"/>
        <v>2.4163968820393946</v>
      </c>
      <c r="P13" s="84">
        <f t="shared" si="5"/>
        <v>-0.18742677255195661</v>
      </c>
    </row>
    <row r="14" spans="1:16" s="24" customFormat="1" ht="14.5" x14ac:dyDescent="0.35">
      <c r="A14" s="81" t="s">
        <v>14</v>
      </c>
      <c r="B14" s="98">
        <v>6062916</v>
      </c>
      <c r="C14" s="98">
        <v>3565703</v>
      </c>
      <c r="D14" s="98">
        <v>1106677</v>
      </c>
      <c r="E14" s="98">
        <v>1341512</v>
      </c>
      <c r="F14" s="98">
        <v>3687983</v>
      </c>
      <c r="G14" s="98">
        <v>-3748919</v>
      </c>
      <c r="H14" s="82"/>
      <c r="I14" s="83"/>
      <c r="J14" s="81" t="s">
        <v>7</v>
      </c>
      <c r="K14" s="84">
        <f t="shared" si="0"/>
        <v>2.3022298274723463</v>
      </c>
      <c r="L14" s="84">
        <f t="shared" si="1"/>
        <v>2.2783276641890087</v>
      </c>
      <c r="M14" s="84">
        <f t="shared" si="2"/>
        <v>0.53283861087812212</v>
      </c>
      <c r="N14" s="84">
        <f t="shared" si="3"/>
        <v>-0.39175597072640411</v>
      </c>
      <c r="O14" s="84">
        <f t="shared" si="4"/>
        <v>2.109232400717421</v>
      </c>
      <c r="P14" s="84">
        <f t="shared" si="5"/>
        <v>-3.3520801597965608</v>
      </c>
    </row>
    <row r="15" spans="1:16" s="24" customFormat="1" ht="14.5" x14ac:dyDescent="0.35">
      <c r="A15" s="81" t="s">
        <v>15</v>
      </c>
      <c r="B15" s="98">
        <v>6145507</v>
      </c>
      <c r="C15" s="98">
        <v>3597180</v>
      </c>
      <c r="D15" s="98">
        <v>1110152</v>
      </c>
      <c r="E15" s="98">
        <v>1394459</v>
      </c>
      <c r="F15" s="98">
        <v>3635227</v>
      </c>
      <c r="G15" s="98">
        <v>-3772012</v>
      </c>
      <c r="H15" s="82"/>
      <c r="I15" s="83">
        <v>2017</v>
      </c>
      <c r="J15" s="81" t="s">
        <v>4</v>
      </c>
      <c r="K15" s="84">
        <f t="shared" si="0"/>
        <v>2.1067246943079043</v>
      </c>
      <c r="L15" s="84">
        <f t="shared" si="1"/>
        <v>1.2786655547559662</v>
      </c>
      <c r="M15" s="84">
        <f t="shared" si="2"/>
        <v>0.58845222633764649</v>
      </c>
      <c r="N15" s="84">
        <f t="shared" si="3"/>
        <v>0.26538850912365275</v>
      </c>
      <c r="O15" s="84">
        <f t="shared" si="4"/>
        <v>4.4594381993396794</v>
      </c>
      <c r="P15" s="84">
        <f t="shared" si="5"/>
        <v>-4.4191306426808925</v>
      </c>
    </row>
    <row r="16" spans="1:16" s="24" customFormat="1" ht="14.5" x14ac:dyDescent="0.35">
      <c r="A16" s="81" t="s">
        <v>16</v>
      </c>
      <c r="B16" s="98">
        <v>6198154</v>
      </c>
      <c r="C16" s="98">
        <v>3648866</v>
      </c>
      <c r="D16" s="98">
        <v>1113250</v>
      </c>
      <c r="E16" s="98">
        <v>1317009</v>
      </c>
      <c r="F16" s="98">
        <v>3745873</v>
      </c>
      <c r="G16" s="98">
        <v>-3877558</v>
      </c>
      <c r="H16" s="82"/>
      <c r="I16" s="78"/>
      <c r="J16" s="81" t="s">
        <v>5</v>
      </c>
      <c r="K16" s="84">
        <f t="shared" si="0"/>
        <v>3.6883225620261806</v>
      </c>
      <c r="L16" s="84">
        <f t="shared" si="1"/>
        <v>0.65933083901526857</v>
      </c>
      <c r="M16" s="84">
        <f t="shared" si="2"/>
        <v>0.69874431019058447</v>
      </c>
      <c r="N16" s="84">
        <f t="shared" si="3"/>
        <v>2.927230977034486</v>
      </c>
      <c r="O16" s="84">
        <f t="shared" si="4"/>
        <v>2.7712426758367714</v>
      </c>
      <c r="P16" s="84">
        <f t="shared" si="5"/>
        <v>-4.4444334117332032</v>
      </c>
    </row>
    <row r="17" spans="1:16" s="24" customFormat="1" ht="14.5" x14ac:dyDescent="0.35">
      <c r="A17" s="81" t="s">
        <v>17</v>
      </c>
      <c r="B17" s="98">
        <v>6179357</v>
      </c>
      <c r="C17" s="98">
        <v>3597781</v>
      </c>
      <c r="D17" s="98">
        <v>1113431</v>
      </c>
      <c r="E17" s="98">
        <v>1284932</v>
      </c>
      <c r="F17" s="98">
        <v>3751988</v>
      </c>
      <c r="G17" s="98">
        <v>-3849816</v>
      </c>
      <c r="H17" s="82"/>
      <c r="I17" s="78"/>
      <c r="J17" s="81" t="s">
        <v>6</v>
      </c>
      <c r="K17" s="84">
        <f t="shared" si="0"/>
        <v>4.0247293074480162</v>
      </c>
      <c r="L17" s="84">
        <f t="shared" si="1"/>
        <v>2.0487627755010194</v>
      </c>
      <c r="M17" s="84">
        <f t="shared" si="2"/>
        <v>0.67541489463882431</v>
      </c>
      <c r="N17" s="84">
        <f t="shared" si="3"/>
        <v>2.6599315891108328</v>
      </c>
      <c r="O17" s="84">
        <f t="shared" si="4"/>
        <v>2.6407057096387181</v>
      </c>
      <c r="P17" s="84">
        <f t="shared" si="5"/>
        <v>-7.4527851235482503</v>
      </c>
    </row>
    <row r="18" spans="1:16" s="24" customFormat="1" ht="14.5" x14ac:dyDescent="0.35">
      <c r="A18" s="81" t="s">
        <v>18</v>
      </c>
      <c r="B18" s="98">
        <v>6299067</v>
      </c>
      <c r="C18" s="98">
        <v>3718264</v>
      </c>
      <c r="D18" s="98">
        <v>1119362</v>
      </c>
      <c r="E18" s="98">
        <v>1258172</v>
      </c>
      <c r="F18" s="98">
        <v>3775691</v>
      </c>
      <c r="G18" s="98">
        <v>-3884354</v>
      </c>
      <c r="H18" s="82"/>
      <c r="I18" s="78"/>
      <c r="J18" s="81" t="s">
        <v>7</v>
      </c>
      <c r="K18" s="84">
        <f t="shared" ref="K18:K31" si="6">(B25/B21-1)*100</f>
        <v>3.3774570442386631</v>
      </c>
      <c r="L18" s="84">
        <f t="shared" si="1"/>
        <v>2.5750203270680618</v>
      </c>
      <c r="M18" s="84">
        <f t="shared" si="2"/>
        <v>0.54664785292377593</v>
      </c>
      <c r="N18" s="84">
        <f t="shared" si="3"/>
        <v>2.4860241520369781</v>
      </c>
      <c r="O18" s="84">
        <f t="shared" si="4"/>
        <v>5.6329232063932979</v>
      </c>
      <c r="P18" s="84">
        <f t="shared" si="5"/>
        <v>-4.7739661669002569</v>
      </c>
    </row>
    <row r="19" spans="1:16" s="24" customFormat="1" ht="14.5" x14ac:dyDescent="0.35">
      <c r="A19" s="81" t="s">
        <v>19</v>
      </c>
      <c r="B19" s="98">
        <v>6244058</v>
      </c>
      <c r="C19" s="98">
        <v>3737922</v>
      </c>
      <c r="D19" s="98">
        <v>1124642</v>
      </c>
      <c r="E19" s="98">
        <v>1190396</v>
      </c>
      <c r="F19" s="98">
        <v>3853390</v>
      </c>
      <c r="G19" s="98">
        <v>-3972697</v>
      </c>
      <c r="H19" s="82"/>
      <c r="I19" s="83">
        <v>2018</v>
      </c>
      <c r="J19" s="81" t="s">
        <v>4</v>
      </c>
      <c r="K19" s="84">
        <f t="shared" si="6"/>
        <v>3.0924919435098008</v>
      </c>
      <c r="L19" s="84">
        <f t="shared" si="1"/>
        <v>1.8719571949934164</v>
      </c>
      <c r="M19" s="84">
        <f t="shared" si="2"/>
        <v>0.41438042492495453</v>
      </c>
      <c r="N19" s="84">
        <f t="shared" si="3"/>
        <v>3.6247559187041949</v>
      </c>
      <c r="O19" s="84">
        <f t="shared" si="4"/>
        <v>1.6419116911967169</v>
      </c>
      <c r="P19" s="84">
        <f t="shared" si="5"/>
        <v>-4.521507373319106</v>
      </c>
    </row>
    <row r="20" spans="1:16" s="24" customFormat="1" ht="14.5" x14ac:dyDescent="0.35">
      <c r="A20" s="81" t="s">
        <v>20</v>
      </c>
      <c r="B20" s="98">
        <v>6257191</v>
      </c>
      <c r="C20" s="98">
        <v>3711435</v>
      </c>
      <c r="D20" s="98">
        <v>1133618</v>
      </c>
      <c r="E20" s="98">
        <v>1231324</v>
      </c>
      <c r="F20" s="98">
        <v>3895645</v>
      </c>
      <c r="G20" s="98">
        <v>-3889175</v>
      </c>
      <c r="H20" s="82"/>
      <c r="I20" s="83"/>
      <c r="J20" s="81" t="s">
        <v>5</v>
      </c>
      <c r="K20" s="84">
        <f t="shared" si="6"/>
        <v>3.9222106775357979</v>
      </c>
      <c r="L20" s="84">
        <f t="shared" si="1"/>
        <v>2.3591833569933334</v>
      </c>
      <c r="M20" s="84">
        <f t="shared" si="2"/>
        <v>0.32052593932464979</v>
      </c>
      <c r="N20" s="84">
        <f t="shared" si="3"/>
        <v>2.0692241502208946</v>
      </c>
      <c r="O20" s="84">
        <f t="shared" si="4"/>
        <v>6.4112601726286726</v>
      </c>
      <c r="P20" s="84">
        <f t="shared" si="5"/>
        <v>-3.6163734510242636</v>
      </c>
    </row>
    <row r="21" spans="1:16" s="24" customFormat="1" ht="14.5" x14ac:dyDescent="0.35">
      <c r="A21" s="81" t="s">
        <v>21</v>
      </c>
      <c r="B21" s="98">
        <v>6321620</v>
      </c>
      <c r="C21" s="98">
        <v>3738567</v>
      </c>
      <c r="D21" s="98">
        <v>1146357</v>
      </c>
      <c r="E21" s="98">
        <v>1260724</v>
      </c>
      <c r="F21" s="98">
        <v>3882325</v>
      </c>
      <c r="G21" s="98">
        <v>-4056953</v>
      </c>
      <c r="H21" s="82"/>
      <c r="I21" s="78"/>
      <c r="J21" s="81" t="s">
        <v>6</v>
      </c>
      <c r="K21" s="84">
        <f t="shared" si="6"/>
        <v>4.7660126107961442</v>
      </c>
      <c r="L21" s="84">
        <f t="shared" si="1"/>
        <v>1.6013916675090865</v>
      </c>
      <c r="M21" s="84">
        <f t="shared" si="2"/>
        <v>0.35415436963994307</v>
      </c>
      <c r="N21" s="84">
        <f t="shared" si="3"/>
        <v>2.0552537353514948</v>
      </c>
      <c r="O21" s="84">
        <f t="shared" si="4"/>
        <v>2.0811869548531532</v>
      </c>
      <c r="P21" s="84">
        <f t="shared" si="5"/>
        <v>-4.1881381331093159</v>
      </c>
    </row>
    <row r="22" spans="1:16" s="24" customFormat="1" ht="14.5" x14ac:dyDescent="0.35">
      <c r="A22" s="81" t="s">
        <v>22</v>
      </c>
      <c r="B22" s="98">
        <v>6431771</v>
      </c>
      <c r="C22" s="98">
        <v>3798808</v>
      </c>
      <c r="D22" s="98">
        <v>1156429</v>
      </c>
      <c r="E22" s="98">
        <v>1274889</v>
      </c>
      <c r="F22" s="98">
        <v>4056594</v>
      </c>
      <c r="G22" s="98">
        <v>-4162718</v>
      </c>
      <c r="H22" s="82"/>
      <c r="I22" s="78"/>
      <c r="J22" s="81" t="s">
        <v>7</v>
      </c>
      <c r="K22" s="84">
        <f t="shared" si="6"/>
        <v>4.8932308921169065</v>
      </c>
      <c r="L22" s="84">
        <f t="shared" si="1"/>
        <v>1.234436040293001</v>
      </c>
      <c r="M22" s="84">
        <f t="shared" si="2"/>
        <v>0.51568981795312419</v>
      </c>
      <c r="N22" s="84">
        <f t="shared" si="3"/>
        <v>2.6898929325047853</v>
      </c>
      <c r="O22" s="84">
        <f t="shared" si="4"/>
        <v>0.99209962158365639</v>
      </c>
      <c r="P22" s="84">
        <f t="shared" si="5"/>
        <v>-4.5114940330184714</v>
      </c>
    </row>
    <row r="23" spans="1:16" s="24" customFormat="1" ht="14.5" x14ac:dyDescent="0.35">
      <c r="A23" s="81" t="s">
        <v>23</v>
      </c>
      <c r="B23" s="98">
        <v>6474359</v>
      </c>
      <c r="C23" s="98">
        <v>3779091</v>
      </c>
      <c r="D23" s="98">
        <v>1168272</v>
      </c>
      <c r="E23" s="98">
        <v>1373174</v>
      </c>
      <c r="F23" s="98">
        <v>4026428</v>
      </c>
      <c r="G23" s="98">
        <v>-4250210</v>
      </c>
      <c r="H23" s="82"/>
      <c r="I23" s="83">
        <v>2019</v>
      </c>
      <c r="J23" s="41" t="s">
        <v>4</v>
      </c>
      <c r="K23" s="84">
        <f t="shared" si="6"/>
        <v>2.1130132642644295</v>
      </c>
      <c r="L23" s="84">
        <f t="shared" si="1"/>
        <v>0.81779029066883557</v>
      </c>
      <c r="M23" s="84">
        <f t="shared" si="2"/>
        <v>0.79497209408456726</v>
      </c>
      <c r="N23" s="84">
        <f t="shared" si="3"/>
        <v>0.88532491347409237</v>
      </c>
      <c r="O23" s="84">
        <f t="shared" si="4"/>
        <v>2.0572270718221213</v>
      </c>
      <c r="P23" s="84">
        <f t="shared" si="5"/>
        <v>-2.1087301394594484</v>
      </c>
    </row>
    <row r="24" spans="1:16" s="24" customFormat="1" ht="14.5" x14ac:dyDescent="0.35">
      <c r="A24" s="81" t="s">
        <v>24</v>
      </c>
      <c r="B24" s="98">
        <v>6509026</v>
      </c>
      <c r="C24" s="98">
        <v>3839630</v>
      </c>
      <c r="D24" s="98">
        <v>1175880</v>
      </c>
      <c r="E24" s="98">
        <v>1397761</v>
      </c>
      <c r="F24" s="98">
        <v>4060879</v>
      </c>
      <c r="G24" s="98">
        <v>-4355510</v>
      </c>
      <c r="H24" s="82"/>
      <c r="I24" s="78"/>
      <c r="J24" s="85" t="s">
        <v>5</v>
      </c>
      <c r="K24" s="86">
        <f t="shared" si="6"/>
        <v>1.2315597839988257</v>
      </c>
      <c r="L24" s="86">
        <f t="shared" si="1"/>
        <v>0.57634197776941176</v>
      </c>
      <c r="M24" s="86">
        <f t="shared" si="2"/>
        <v>0.93823147224327341</v>
      </c>
      <c r="N24" s="86">
        <f t="shared" si="3"/>
        <v>0.91149365136527116</v>
      </c>
      <c r="O24" s="86">
        <f t="shared" si="4"/>
        <v>-1.8200593701496828</v>
      </c>
      <c r="P24" s="86">
        <f t="shared" si="5"/>
        <v>-2.4398595959720564</v>
      </c>
    </row>
    <row r="25" spans="1:16" s="24" customFormat="1" ht="14.5" x14ac:dyDescent="0.35">
      <c r="A25" s="81" t="s">
        <v>25</v>
      </c>
      <c r="B25" s="98">
        <v>6535130</v>
      </c>
      <c r="C25" s="98">
        <v>3901350</v>
      </c>
      <c r="D25" s="98">
        <v>1180914</v>
      </c>
      <c r="E25" s="98">
        <v>1417881</v>
      </c>
      <c r="F25" s="98">
        <v>4238417</v>
      </c>
      <c r="G25" s="98">
        <v>-4358745</v>
      </c>
      <c r="H25" s="82"/>
      <c r="I25" s="78"/>
      <c r="J25" s="81" t="s">
        <v>6</v>
      </c>
      <c r="K25" s="86">
        <f t="shared" si="6"/>
        <v>0.16421167909008716</v>
      </c>
      <c r="L25" s="86">
        <f t="shared" si="1"/>
        <v>4.3274572691090384E-2</v>
      </c>
      <c r="M25" s="86">
        <f t="shared" si="2"/>
        <v>0.95366834490670305</v>
      </c>
      <c r="N25" s="86">
        <f t="shared" si="3"/>
        <v>0.65711067512292776</v>
      </c>
      <c r="O25" s="86">
        <f t="shared" si="4"/>
        <v>3.1570054582272791</v>
      </c>
      <c r="P25" s="86">
        <f t="shared" si="5"/>
        <v>-1.2482169952195601</v>
      </c>
    </row>
    <row r="26" spans="1:16" s="24" customFormat="1" ht="14.5" x14ac:dyDescent="0.35">
      <c r="A26" s="81" t="s">
        <v>26</v>
      </c>
      <c r="B26" s="98">
        <v>6630673</v>
      </c>
      <c r="C26" s="98">
        <v>3919208</v>
      </c>
      <c r="D26" s="98">
        <v>1183081</v>
      </c>
      <c r="E26" s="98">
        <v>1508025</v>
      </c>
      <c r="F26" s="98">
        <v>4162198</v>
      </c>
      <c r="G26" s="98">
        <v>-4453531</v>
      </c>
      <c r="H26" s="87"/>
      <c r="I26" s="83"/>
      <c r="J26" s="81" t="s">
        <v>7</v>
      </c>
      <c r="K26" s="86">
        <f t="shared" si="6"/>
        <v>-1.1218383788902275</v>
      </c>
      <c r="L26" s="86">
        <f t="shared" si="1"/>
        <v>-1.180001076600725</v>
      </c>
      <c r="M26" s="86">
        <f t="shared" si="2"/>
        <v>0.82898255833884893</v>
      </c>
      <c r="N26" s="86">
        <f t="shared" si="3"/>
        <v>-0.62600393382319153</v>
      </c>
      <c r="O26" s="86">
        <f t="shared" si="4"/>
        <v>-9.2400934862884393E-2</v>
      </c>
      <c r="P26" s="86">
        <f t="shared" si="5"/>
        <v>-0.597309169239154</v>
      </c>
    </row>
    <row r="27" spans="1:16" ht="14.5" x14ac:dyDescent="0.35">
      <c r="A27" s="101" t="s">
        <v>27</v>
      </c>
      <c r="B27" s="98">
        <v>6728297</v>
      </c>
      <c r="C27" s="98">
        <v>3931833</v>
      </c>
      <c r="D27" s="98">
        <v>1189024</v>
      </c>
      <c r="E27" s="98">
        <v>1507143</v>
      </c>
      <c r="F27" s="98">
        <v>4441516</v>
      </c>
      <c r="G27" s="98">
        <v>-4484347</v>
      </c>
      <c r="H27" s="102"/>
      <c r="I27" s="103">
        <v>2020</v>
      </c>
      <c r="J27" s="104" t="s">
        <v>4</v>
      </c>
      <c r="K27" s="93">
        <f t="shared" si="6"/>
        <v>-1.2227837856199741</v>
      </c>
      <c r="L27" s="93">
        <f t="shared" si="1"/>
        <v>0.53989348346866972</v>
      </c>
      <c r="M27" s="93">
        <f t="shared" si="2"/>
        <v>0.59871979299283096</v>
      </c>
      <c r="N27" s="93">
        <f t="shared" si="3"/>
        <v>0.34335778152590984</v>
      </c>
      <c r="O27" s="93">
        <f t="shared" si="4"/>
        <v>2.538422456496888</v>
      </c>
      <c r="P27" s="93">
        <f t="shared" si="5"/>
        <v>-3.5864110191144891</v>
      </c>
    </row>
    <row r="28" spans="1:16" ht="14.5" x14ac:dyDescent="0.35">
      <c r="A28" s="101" t="s">
        <v>28</v>
      </c>
      <c r="B28" s="98">
        <v>6819247</v>
      </c>
      <c r="C28" s="98">
        <v>3943865</v>
      </c>
      <c r="D28" s="98">
        <v>1198932</v>
      </c>
      <c r="E28" s="98">
        <v>1531538</v>
      </c>
      <c r="F28" s="98">
        <v>4196344</v>
      </c>
      <c r="G28" s="98">
        <v>-4628117</v>
      </c>
      <c r="H28" s="102"/>
      <c r="I28" s="103"/>
      <c r="J28" s="105" t="s">
        <v>5</v>
      </c>
      <c r="K28" s="93">
        <f t="shared" si="6"/>
        <v>-8.9328689973514059</v>
      </c>
      <c r="L28" s="93">
        <f t="shared" si="1"/>
        <v>-9.6283599269434283</v>
      </c>
      <c r="M28" s="93">
        <f t="shared" si="2"/>
        <v>0.37911310261394537</v>
      </c>
      <c r="N28" s="93">
        <f t="shared" si="3"/>
        <v>-1.9545128876725844</v>
      </c>
      <c r="O28" s="93">
        <f t="shared" si="4"/>
        <v>-6.5174507719683579</v>
      </c>
      <c r="P28" s="93">
        <f t="shared" si="5"/>
        <v>9.799270608824342</v>
      </c>
    </row>
    <row r="29" spans="1:16" ht="14.5" x14ac:dyDescent="0.35">
      <c r="A29" s="101" t="s">
        <v>29</v>
      </c>
      <c r="B29" s="98">
        <v>6854909</v>
      </c>
      <c r="C29" s="98">
        <v>3982022</v>
      </c>
      <c r="D29" s="98">
        <v>1214615</v>
      </c>
      <c r="E29" s="98">
        <v>1593669</v>
      </c>
      <c r="F29" s="98">
        <v>4303252</v>
      </c>
      <c r="G29" s="98">
        <v>-4653577</v>
      </c>
      <c r="H29" s="102"/>
      <c r="I29" s="103"/>
      <c r="J29" s="104" t="s">
        <v>6</v>
      </c>
      <c r="K29" s="93">
        <f t="shared" si="6"/>
        <v>-2.7972262422140903</v>
      </c>
      <c r="L29" s="93">
        <f t="shared" si="1"/>
        <v>7.2074367043435672E-2</v>
      </c>
      <c r="M29" s="93">
        <f t="shared" si="2"/>
        <v>0.31056541704091017</v>
      </c>
      <c r="N29" s="93">
        <f t="shared" ref="N29:N34" si="7">(E36-E32)/B32*100</f>
        <v>-0.95069940538281184</v>
      </c>
      <c r="O29" s="93">
        <f t="shared" si="4"/>
        <v>0.35056281106135834</v>
      </c>
      <c r="P29" s="93">
        <f t="shared" ref="P29:P34" si="8">(G36-G32)/B32*100</f>
        <v>8.4313686736369298E-2</v>
      </c>
    </row>
    <row r="30" spans="1:16" ht="14.5" x14ac:dyDescent="0.35">
      <c r="A30" s="106" t="s">
        <v>30</v>
      </c>
      <c r="B30" s="98">
        <v>6770780</v>
      </c>
      <c r="C30" s="98">
        <v>3973433</v>
      </c>
      <c r="D30" s="98">
        <v>1235793</v>
      </c>
      <c r="E30" s="98">
        <v>1566728</v>
      </c>
      <c r="F30" s="98">
        <v>4298606</v>
      </c>
      <c r="G30" s="98">
        <v>-4593354</v>
      </c>
      <c r="H30" s="107"/>
      <c r="I30" s="103"/>
      <c r="J30" s="101" t="s">
        <v>7</v>
      </c>
      <c r="K30" s="93">
        <f t="shared" si="6"/>
        <v>-1.0241504583647587</v>
      </c>
      <c r="L30" s="93">
        <f t="shared" si="1"/>
        <v>-0.94316796321279062</v>
      </c>
      <c r="M30" s="93">
        <f t="shared" si="2"/>
        <v>0.43477375653731892</v>
      </c>
      <c r="N30" s="93">
        <f t="shared" si="7"/>
        <v>0.5925782324246297</v>
      </c>
      <c r="O30" s="93">
        <f t="shared" si="4"/>
        <v>4.3792364954423189</v>
      </c>
      <c r="P30" s="93">
        <f t="shared" si="8"/>
        <v>-3.4056761219520544</v>
      </c>
    </row>
    <row r="31" spans="1:16" ht="14.5" x14ac:dyDescent="0.35">
      <c r="A31" s="106" t="s">
        <v>31</v>
      </c>
      <c r="B31" s="98">
        <v>6811160</v>
      </c>
      <c r="C31" s="98">
        <v>3970611</v>
      </c>
      <c r="D31" s="98">
        <v>1252151</v>
      </c>
      <c r="E31" s="98">
        <v>1568471</v>
      </c>
      <c r="F31" s="98">
        <v>4319057</v>
      </c>
      <c r="G31" s="98">
        <v>-4648508</v>
      </c>
      <c r="H31" s="102"/>
      <c r="I31" s="103">
        <v>2021</v>
      </c>
      <c r="J31" s="104" t="s">
        <v>4</v>
      </c>
      <c r="K31" s="95">
        <f t="shared" si="6"/>
        <v>0.90988500577453557</v>
      </c>
      <c r="L31" s="93">
        <f t="shared" si="1"/>
        <v>-2.779879389735747</v>
      </c>
      <c r="M31" s="93">
        <f t="shared" si="2"/>
        <v>0.55284190103211905</v>
      </c>
      <c r="N31" s="93">
        <f t="shared" si="7"/>
        <v>0.39215082323712303</v>
      </c>
      <c r="O31" s="93">
        <f t="shared" si="4"/>
        <v>1.1867246173288588</v>
      </c>
      <c r="P31" s="93">
        <f t="shared" si="8"/>
        <v>-1.3923619480178493</v>
      </c>
    </row>
    <row r="32" spans="1:16" ht="14.5" x14ac:dyDescent="0.35">
      <c r="A32" s="108" t="s">
        <v>32</v>
      </c>
      <c r="B32" s="98">
        <v>6830445</v>
      </c>
      <c r="C32" s="98">
        <v>3946816</v>
      </c>
      <c r="D32" s="98">
        <v>1263965</v>
      </c>
      <c r="E32" s="98">
        <v>1576348</v>
      </c>
      <c r="F32" s="98">
        <v>4411628</v>
      </c>
      <c r="G32" s="98">
        <v>-4713236</v>
      </c>
      <c r="H32" s="109"/>
      <c r="J32" s="101" t="s">
        <v>5</v>
      </c>
      <c r="K32" s="93">
        <f t="shared" ref="K32:K41" si="9">(B39/B35-1)*100</f>
        <v>11.647230057484382</v>
      </c>
      <c r="L32" s="95">
        <f t="shared" ref="L32:L41" si="10">(C39-C35)/B35*100</f>
        <v>10.480340263187424</v>
      </c>
      <c r="M32" s="95">
        <f t="shared" ref="M32:M34" si="11">(D39-D35)/B35*100</f>
        <v>0.76906483727804931</v>
      </c>
      <c r="N32" s="95">
        <f t="shared" si="7"/>
        <v>3.4406796493413867</v>
      </c>
      <c r="O32" s="95">
        <f t="shared" ref="O32:O34" si="12">(F39-F35)/B35*100</f>
        <v>11.616550008318919</v>
      </c>
      <c r="P32" s="95">
        <f t="shared" si="8"/>
        <v>-21.318394100144321</v>
      </c>
    </row>
    <row r="33" spans="1:16" ht="14.5" x14ac:dyDescent="0.35">
      <c r="A33" s="106" t="s">
        <v>98</v>
      </c>
      <c r="B33" s="98">
        <v>6778008</v>
      </c>
      <c r="C33" s="98">
        <v>3901134</v>
      </c>
      <c r="D33" s="98">
        <v>1271441</v>
      </c>
      <c r="E33" s="98">
        <v>1550757</v>
      </c>
      <c r="F33" s="98">
        <v>4296918</v>
      </c>
      <c r="G33" s="98">
        <v>-4694522</v>
      </c>
      <c r="H33" s="102"/>
      <c r="J33" s="104" t="s">
        <v>6</v>
      </c>
      <c r="K33" s="93">
        <f t="shared" si="9"/>
        <v>7.2792919581973203</v>
      </c>
      <c r="L33" s="95">
        <f t="shared" si="10"/>
        <v>2.8631731085814915</v>
      </c>
      <c r="M33" s="95">
        <f t="shared" si="11"/>
        <v>0.76115517980438541</v>
      </c>
      <c r="N33" s="95">
        <f t="shared" si="7"/>
        <v>2.1682740953902035</v>
      </c>
      <c r="O33" s="95">
        <f t="shared" si="12"/>
        <v>6.0933231436299344</v>
      </c>
      <c r="P33" s="95">
        <f t="shared" si="8"/>
        <v>-11.294002965938697</v>
      </c>
    </row>
    <row r="34" spans="1:16" ht="14.5" x14ac:dyDescent="0.35">
      <c r="A34" s="108" t="s">
        <v>104</v>
      </c>
      <c r="B34" s="98">
        <v>6687988</v>
      </c>
      <c r="C34" s="98">
        <v>4009988</v>
      </c>
      <c r="D34" s="98">
        <v>1276331</v>
      </c>
      <c r="E34" s="98">
        <v>1589976</v>
      </c>
      <c r="F34" s="98">
        <v>4470477</v>
      </c>
      <c r="G34" s="98">
        <v>-4836182</v>
      </c>
      <c r="H34" s="110"/>
      <c r="I34" s="111"/>
      <c r="J34" s="101" t="s">
        <v>7</v>
      </c>
      <c r="K34" s="93">
        <f t="shared" si="9"/>
        <v>6.129856478059259</v>
      </c>
      <c r="L34" s="95">
        <f t="shared" si="10"/>
        <v>6.2090534361090128</v>
      </c>
      <c r="M34" s="95">
        <f t="shared" si="11"/>
        <v>0.52033280908017798</v>
      </c>
      <c r="N34" s="95">
        <f t="shared" si="7"/>
        <v>0.83217176304234386</v>
      </c>
      <c r="O34" s="95">
        <f t="shared" si="12"/>
        <v>5.4429164037575104</v>
      </c>
      <c r="P34" s="95">
        <f t="shared" si="8"/>
        <v>-8.2548034304073692</v>
      </c>
    </row>
    <row r="35" spans="1:16" ht="14.5" x14ac:dyDescent="0.35">
      <c r="A35" s="108" t="s">
        <v>106</v>
      </c>
      <c r="B35" s="98">
        <v>6202728</v>
      </c>
      <c r="C35" s="98">
        <v>3314808</v>
      </c>
      <c r="D35" s="98">
        <v>1277973</v>
      </c>
      <c r="E35" s="98">
        <v>1435346</v>
      </c>
      <c r="F35" s="98">
        <v>3875143</v>
      </c>
      <c r="G35" s="98">
        <v>-3981064</v>
      </c>
      <c r="H35" s="110"/>
      <c r="I35" s="103">
        <v>2022</v>
      </c>
      <c r="J35" s="104" t="s">
        <v>4</v>
      </c>
      <c r="K35" s="93">
        <f t="shared" si="9"/>
        <v>7.1048940106901215</v>
      </c>
      <c r="L35" s="95">
        <f t="shared" si="10"/>
        <v>7.3964996360115762</v>
      </c>
      <c r="M35" s="95">
        <f t="shared" ref="M35:M41" si="13">(D42-D38)/B38*100</f>
        <v>0.42143532496913177</v>
      </c>
      <c r="N35" s="95">
        <f t="shared" ref="N35:N41" si="14">(E42-E38)/B38*100</f>
        <v>0.12477698022519718</v>
      </c>
      <c r="O35" s="95">
        <f t="shared" ref="O35:O41" si="15">(F42-F38)/B38*100</f>
        <v>8.6408910804092152</v>
      </c>
      <c r="P35" s="95">
        <f t="shared" ref="P35:P36" si="16">(G42-G38)/B38*100</f>
        <v>-11.658001722073465</v>
      </c>
    </row>
    <row r="36" spans="1:16" ht="14.5" x14ac:dyDescent="0.35">
      <c r="A36" s="108" t="s">
        <v>107</v>
      </c>
      <c r="B36" s="98">
        <v>6639382</v>
      </c>
      <c r="C36" s="98">
        <v>3951739</v>
      </c>
      <c r="D36" s="98">
        <v>1285178</v>
      </c>
      <c r="E36" s="98">
        <v>1511411</v>
      </c>
      <c r="F36" s="98">
        <v>4435573</v>
      </c>
      <c r="G36" s="98">
        <v>-4707477</v>
      </c>
      <c r="H36" s="110"/>
      <c r="J36" s="101" t="s">
        <v>5</v>
      </c>
      <c r="K36" s="93">
        <f t="shared" si="9"/>
        <v>4.4510506162011243</v>
      </c>
      <c r="L36" s="95">
        <f t="shared" si="10"/>
        <v>4.8701736591744842</v>
      </c>
      <c r="M36" s="95">
        <f t="shared" si="13"/>
        <v>0.4564939451340862</v>
      </c>
      <c r="N36" s="95">
        <f t="shared" si="14"/>
        <v>6.2655465407800578E-2</v>
      </c>
      <c r="O36" s="95">
        <f t="shared" si="15"/>
        <v>8.8780151949972677</v>
      </c>
      <c r="P36" s="95">
        <f t="shared" si="16"/>
        <v>-7.6277650207778169</v>
      </c>
    </row>
    <row r="37" spans="1:16" ht="14.5" x14ac:dyDescent="0.35">
      <c r="A37" s="108" t="s">
        <v>108</v>
      </c>
      <c r="B37" s="98">
        <v>6708591</v>
      </c>
      <c r="C37" s="98">
        <v>3837206</v>
      </c>
      <c r="D37" s="98">
        <v>1300910</v>
      </c>
      <c r="E37" s="98">
        <v>1590922</v>
      </c>
      <c r="F37" s="98">
        <v>4593743</v>
      </c>
      <c r="G37" s="98">
        <v>-4925359</v>
      </c>
      <c r="H37" s="110"/>
      <c r="J37" s="104" t="s">
        <v>6</v>
      </c>
      <c r="K37" s="93">
        <f t="shared" si="9"/>
        <v>0.89273956074411576</v>
      </c>
      <c r="L37" s="95">
        <f t="shared" si="10"/>
        <v>1.8806399050245399</v>
      </c>
      <c r="M37" s="95">
        <f t="shared" si="13"/>
        <v>0.54402260272183989</v>
      </c>
      <c r="N37" s="95">
        <f t="shared" si="14"/>
        <v>0.29873578520001315</v>
      </c>
      <c r="O37" s="95">
        <f t="shared" si="15"/>
        <v>7.7794010739213117</v>
      </c>
      <c r="P37" s="95">
        <f>(G44-G40)/B40*100</f>
        <v>-7.8121415500509492</v>
      </c>
    </row>
    <row r="38" spans="1:16" ht="14.5" x14ac:dyDescent="0.35">
      <c r="A38" s="108" t="s">
        <v>118</v>
      </c>
      <c r="B38" s="98">
        <v>6748841</v>
      </c>
      <c r="C38" s="98">
        <v>3824070</v>
      </c>
      <c r="D38" s="98">
        <v>1313305</v>
      </c>
      <c r="E38" s="98">
        <v>1616203</v>
      </c>
      <c r="F38" s="98">
        <v>4549845</v>
      </c>
      <c r="G38" s="98">
        <v>-4929303</v>
      </c>
      <c r="H38" s="110"/>
      <c r="J38" s="101" t="s">
        <v>7</v>
      </c>
      <c r="K38" s="84">
        <f t="shared" si="9"/>
        <v>1.5853073772391424</v>
      </c>
      <c r="L38" s="95">
        <f t="shared" si="10"/>
        <v>1.4461465166665777</v>
      </c>
      <c r="M38" s="95">
        <f t="shared" si="13"/>
        <v>0.89146941677441749</v>
      </c>
      <c r="N38" s="95">
        <f t="shared" si="14"/>
        <v>0.5850430446396242</v>
      </c>
      <c r="O38" s="95">
        <f t="shared" si="15"/>
        <v>2.9985738399492794</v>
      </c>
      <c r="P38" s="95">
        <f>(G45-G41)/B41*100</f>
        <v>-7.0705599497065803</v>
      </c>
    </row>
    <row r="39" spans="1:16" ht="14.5" x14ac:dyDescent="0.35">
      <c r="A39" s="108" t="s">
        <v>120</v>
      </c>
      <c r="B39" s="98">
        <v>6925174</v>
      </c>
      <c r="C39" s="98">
        <v>3964875</v>
      </c>
      <c r="D39" s="98">
        <v>1325676</v>
      </c>
      <c r="E39" s="98">
        <v>1648762</v>
      </c>
      <c r="F39" s="98">
        <v>4595686</v>
      </c>
      <c r="G39" s="98">
        <v>-5303386</v>
      </c>
      <c r="H39" s="110"/>
      <c r="I39" s="103">
        <v>2023</v>
      </c>
      <c r="J39" s="104" t="s">
        <v>4</v>
      </c>
      <c r="K39" s="84">
        <f t="shared" si="9"/>
        <v>-0.41427221385161861</v>
      </c>
      <c r="L39" s="95">
        <f t="shared" si="10"/>
        <v>-0.91938134058184051</v>
      </c>
      <c r="M39" s="84">
        <f t="shared" si="13"/>
        <v>1.1230657554937586</v>
      </c>
      <c r="N39" s="84">
        <f t="shared" si="14"/>
        <v>1.7415480928606144</v>
      </c>
      <c r="O39" s="84">
        <f t="shared" si="15"/>
        <v>-0.37044471765920217</v>
      </c>
      <c r="P39" s="84">
        <f t="shared" ref="P39:P41" si="17">(G46-G42)/B42*100</f>
        <v>-3.0308346080614097</v>
      </c>
    </row>
    <row r="40" spans="1:16" ht="14.5" x14ac:dyDescent="0.35">
      <c r="A40" s="108" t="s">
        <v>121</v>
      </c>
      <c r="B40" s="98">
        <v>7122682</v>
      </c>
      <c r="C40" s="98">
        <v>4141836</v>
      </c>
      <c r="D40" s="98">
        <v>1335714</v>
      </c>
      <c r="E40" s="98">
        <v>1655371</v>
      </c>
      <c r="F40" s="98">
        <v>4840132</v>
      </c>
      <c r="G40" s="98">
        <v>-5457329</v>
      </c>
      <c r="J40" s="101" t="s">
        <v>5</v>
      </c>
      <c r="K40" s="84">
        <f t="shared" si="9"/>
        <v>-0.788714379386668</v>
      </c>
      <c r="L40" s="95">
        <f t="shared" si="10"/>
        <v>-0.97713155483777592</v>
      </c>
      <c r="M40" s="84">
        <f t="shared" si="13"/>
        <v>1.2060551742005197</v>
      </c>
      <c r="N40" s="84">
        <f t="shared" si="14"/>
        <v>1.2404649144380866</v>
      </c>
      <c r="O40" s="84">
        <f t="shared" si="15"/>
        <v>-3.3334453136048978</v>
      </c>
      <c r="P40" s="84">
        <f t="shared" si="17"/>
        <v>1.7003720371713673</v>
      </c>
    </row>
    <row r="41" spans="1:16" ht="14.5" x14ac:dyDescent="0.35">
      <c r="A41" s="108" t="s">
        <v>122</v>
      </c>
      <c r="B41" s="98">
        <v>7119818</v>
      </c>
      <c r="C41" s="98">
        <v>4253746</v>
      </c>
      <c r="D41" s="98">
        <v>1335817</v>
      </c>
      <c r="E41" s="98">
        <v>1646749</v>
      </c>
      <c r="F41" s="98">
        <v>4958886</v>
      </c>
      <c r="G41" s="98">
        <v>-5479140</v>
      </c>
      <c r="J41" s="104" t="s">
        <v>6</v>
      </c>
      <c r="K41" s="84">
        <f t="shared" si="9"/>
        <v>3.3995387592633541E-2</v>
      </c>
      <c r="L41" s="95">
        <f t="shared" si="10"/>
        <v>-0.62583240343493962</v>
      </c>
      <c r="M41" s="84">
        <f t="shared" si="13"/>
        <v>1.2895147676770797</v>
      </c>
      <c r="N41" s="84">
        <f t="shared" si="14"/>
        <v>1.022825613680757</v>
      </c>
      <c r="O41" s="84">
        <f t="shared" si="15"/>
        <v>-8.7450247131021683</v>
      </c>
      <c r="P41" s="84">
        <f t="shared" si="17"/>
        <v>6.4159440733432049</v>
      </c>
    </row>
    <row r="42" spans="1:16" ht="21" x14ac:dyDescent="0.35">
      <c r="A42" s="108" t="s">
        <v>123</v>
      </c>
      <c r="B42" s="98">
        <v>7228339</v>
      </c>
      <c r="C42" s="98">
        <v>4323248</v>
      </c>
      <c r="D42" s="98">
        <v>1341747</v>
      </c>
      <c r="E42" s="98">
        <v>1624624</v>
      </c>
      <c r="F42" s="98">
        <v>5133005</v>
      </c>
      <c r="G42" s="98">
        <v>-5716083</v>
      </c>
      <c r="K42" s="153" t="s">
        <v>8</v>
      </c>
      <c r="L42" s="153" t="s">
        <v>68</v>
      </c>
      <c r="M42" s="153" t="s">
        <v>69</v>
      </c>
      <c r="N42" s="153" t="s">
        <v>70</v>
      </c>
      <c r="O42" s="153" t="s">
        <v>71</v>
      </c>
      <c r="P42" s="153" t="s">
        <v>72</v>
      </c>
    </row>
    <row r="43" spans="1:16" ht="11.25" customHeight="1" x14ac:dyDescent="0.35">
      <c r="A43" s="108" t="s">
        <v>124</v>
      </c>
      <c r="B43" s="98">
        <v>7233417</v>
      </c>
      <c r="C43" s="98">
        <v>4302143</v>
      </c>
      <c r="D43" s="98">
        <v>1357289</v>
      </c>
      <c r="E43" s="98">
        <v>1653101</v>
      </c>
      <c r="F43" s="98">
        <v>5210504</v>
      </c>
      <c r="G43" s="98">
        <v>-5831622</v>
      </c>
    </row>
    <row r="44" spans="1:16" ht="15" customHeight="1" x14ac:dyDescent="0.35">
      <c r="A44" s="108" t="s">
        <v>125</v>
      </c>
      <c r="B44" s="98">
        <v>7186269</v>
      </c>
      <c r="C44" s="98">
        <v>4275788</v>
      </c>
      <c r="D44" s="98">
        <v>1374463</v>
      </c>
      <c r="E44" s="98">
        <v>1676649</v>
      </c>
      <c r="F44" s="98">
        <v>5394234</v>
      </c>
      <c r="G44" s="98">
        <v>-6013763</v>
      </c>
    </row>
    <row r="45" spans="1:16" ht="15.75" customHeight="1" x14ac:dyDescent="0.35">
      <c r="A45" s="106" t="s">
        <v>126</v>
      </c>
      <c r="B45" s="98">
        <v>7232689</v>
      </c>
      <c r="C45" s="98">
        <v>4356709</v>
      </c>
      <c r="D45" s="98">
        <v>1399288</v>
      </c>
      <c r="E45" s="98">
        <v>1688403</v>
      </c>
      <c r="F45" s="98">
        <v>5172379</v>
      </c>
      <c r="G45" s="98">
        <v>-5982551</v>
      </c>
    </row>
    <row r="46" spans="1:16" ht="15.75" customHeight="1" x14ac:dyDescent="0.35">
      <c r="A46" s="106" t="s">
        <v>127</v>
      </c>
      <c r="B46" s="98">
        <v>7198394</v>
      </c>
      <c r="C46" s="98">
        <v>4256792</v>
      </c>
      <c r="D46" s="98">
        <v>1422926</v>
      </c>
      <c r="E46" s="98">
        <v>1750509</v>
      </c>
      <c r="F46" s="98">
        <v>5106228</v>
      </c>
      <c r="G46" s="98">
        <v>-5935162</v>
      </c>
    </row>
    <row r="47" spans="1:16" ht="13.5" customHeight="1" x14ac:dyDescent="0.35">
      <c r="A47" s="106" t="s">
        <v>128</v>
      </c>
      <c r="B47" s="98">
        <v>7176366</v>
      </c>
      <c r="C47" s="98">
        <v>4231463</v>
      </c>
      <c r="D47" s="98">
        <v>1444528</v>
      </c>
      <c r="E47" s="98">
        <v>1742829</v>
      </c>
      <c r="F47" s="98">
        <v>4969382</v>
      </c>
      <c r="G47" s="98">
        <v>-5708627</v>
      </c>
    </row>
    <row r="48" spans="1:16" ht="18" customHeight="1" x14ac:dyDescent="0.35">
      <c r="A48" s="106" t="s">
        <v>134</v>
      </c>
      <c r="B48" s="98">
        <v>7188712</v>
      </c>
      <c r="C48" s="98">
        <v>4230814</v>
      </c>
      <c r="D48" s="98">
        <v>1467131</v>
      </c>
      <c r="E48" s="98">
        <v>1750152</v>
      </c>
      <c r="F48" s="98">
        <v>4765793</v>
      </c>
      <c r="G48" s="98">
        <v>-5552696</v>
      </c>
    </row>
    <row r="49" spans="1:7" ht="14.25" customHeight="1" x14ac:dyDescent="0.35">
      <c r="A49" s="108"/>
      <c r="B49" s="98"/>
      <c r="C49" s="98"/>
      <c r="D49" s="98"/>
      <c r="E49" s="98"/>
      <c r="F49" s="98"/>
      <c r="G49" s="98"/>
    </row>
    <row r="50" spans="1:7" ht="14.25" customHeight="1" x14ac:dyDescent="0.3">
      <c r="A50" s="97" t="s">
        <v>88</v>
      </c>
      <c r="B50" s="97"/>
      <c r="C50" s="97"/>
    </row>
    <row r="51" spans="1:7" ht="14.25" customHeight="1" x14ac:dyDescent="0.3">
      <c r="A51" s="70"/>
      <c r="B51" s="155">
        <v>45260</v>
      </c>
      <c r="C51" s="28"/>
    </row>
  </sheetData>
  <mergeCells count="4">
    <mergeCell ref="A1:G1"/>
    <mergeCell ref="J1:P3"/>
    <mergeCell ref="A2:G2"/>
    <mergeCell ref="A3:G3"/>
  </mergeCells>
  <phoneticPr fontId="27" type="noConversion"/>
  <pageMargins left="0.74803149606299213" right="0.74803149606299213" top="0.74803149606299213" bottom="0.51181102362204722" header="0.51181102362204722" footer="0.74803149606299213"/>
  <pageSetup paperSize="9" scale="5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AR38"/>
  <sheetViews>
    <sheetView showGridLines="0" zoomScale="40" zoomScaleNormal="40" workbookViewId="0">
      <selection sqref="A1:AP1"/>
    </sheetView>
  </sheetViews>
  <sheetFormatPr defaultColWidth="0" defaultRowHeight="0" customHeight="1" zeroHeight="1" x14ac:dyDescent="0.25"/>
  <cols>
    <col min="1" max="1" width="7.81640625" style="140" customWidth="1"/>
    <col min="2" max="2" width="26.453125" style="140" customWidth="1"/>
    <col min="3" max="3" width="29.26953125" style="26" customWidth="1"/>
    <col min="4" max="18" width="11.1796875" style="26" bestFit="1" customWidth="1"/>
    <col min="19" max="19" width="12.81640625" style="26" customWidth="1"/>
    <col min="20" max="20" width="12" style="26" customWidth="1"/>
    <col min="21" max="21" width="11.453125" style="26" customWidth="1"/>
    <col min="22" max="22" width="15.1796875" style="26" customWidth="1"/>
    <col min="23" max="41" width="11.1796875" style="26" customWidth="1"/>
    <col min="42" max="42" width="11.453125" style="26" customWidth="1"/>
    <col min="43" max="16384" width="9.1796875" style="26" hidden="1"/>
  </cols>
  <sheetData>
    <row r="1" spans="1:44" ht="15.5" x14ac:dyDescent="0.35">
      <c r="A1" s="179" t="s">
        <v>89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</row>
    <row r="2" spans="1:44" ht="13" x14ac:dyDescent="0.3">
      <c r="A2" s="70"/>
      <c r="B2" s="70"/>
      <c r="D2" s="28">
        <v>2014</v>
      </c>
      <c r="E2" s="28"/>
      <c r="F2" s="28"/>
      <c r="G2" s="28"/>
      <c r="H2" s="28">
        <v>2015</v>
      </c>
      <c r="I2" s="28"/>
      <c r="J2" s="28"/>
      <c r="K2" s="28"/>
      <c r="L2" s="28">
        <v>2016</v>
      </c>
      <c r="M2" s="28"/>
      <c r="N2" s="28"/>
      <c r="O2" s="28"/>
      <c r="P2" s="28">
        <v>2017</v>
      </c>
      <c r="Q2" s="28"/>
      <c r="R2" s="28"/>
      <c r="T2" s="28">
        <v>2018</v>
      </c>
      <c r="X2" s="27">
        <v>2019</v>
      </c>
      <c r="Y2" s="27"/>
      <c r="Z2" s="27"/>
      <c r="AA2" s="27"/>
      <c r="AB2" s="29">
        <v>2020</v>
      </c>
      <c r="AC2" s="29"/>
      <c r="AD2" s="29"/>
      <c r="AE2" s="29"/>
      <c r="AF2" s="29">
        <v>2021</v>
      </c>
      <c r="AG2" s="29"/>
      <c r="AH2" s="29"/>
      <c r="AI2" s="29"/>
      <c r="AJ2" s="29">
        <v>2022</v>
      </c>
      <c r="AK2" s="29"/>
      <c r="AL2" s="29"/>
      <c r="AM2" s="29"/>
      <c r="AN2" s="29">
        <v>2023</v>
      </c>
      <c r="AO2" s="29"/>
    </row>
    <row r="3" spans="1:44" ht="12" customHeight="1" x14ac:dyDescent="0.3">
      <c r="A3" s="70"/>
      <c r="B3" s="70"/>
      <c r="D3" s="28" t="s">
        <v>4</v>
      </c>
      <c r="E3" s="28" t="s">
        <v>5</v>
      </c>
      <c r="F3" s="28" t="s">
        <v>6</v>
      </c>
      <c r="G3" s="28" t="s">
        <v>7</v>
      </c>
      <c r="H3" s="28" t="s">
        <v>4</v>
      </c>
      <c r="I3" s="28" t="s">
        <v>5</v>
      </c>
      <c r="J3" s="28" t="s">
        <v>6</v>
      </c>
      <c r="K3" s="28" t="s">
        <v>7</v>
      </c>
      <c r="L3" s="28" t="s">
        <v>4</v>
      </c>
      <c r="M3" s="28" t="s">
        <v>5</v>
      </c>
      <c r="N3" s="28" t="s">
        <v>6</v>
      </c>
      <c r="O3" s="28" t="s">
        <v>7</v>
      </c>
      <c r="P3" s="28" t="s">
        <v>4</v>
      </c>
      <c r="Q3" s="28" t="s">
        <v>5</v>
      </c>
      <c r="R3" s="28" t="s">
        <v>6</v>
      </c>
      <c r="S3" s="28" t="s">
        <v>7</v>
      </c>
      <c r="T3" s="28" t="s">
        <v>4</v>
      </c>
      <c r="U3" s="28" t="s">
        <v>5</v>
      </c>
      <c r="V3" s="28" t="s">
        <v>6</v>
      </c>
      <c r="W3" s="28" t="s">
        <v>7</v>
      </c>
      <c r="X3" s="25" t="s">
        <v>4</v>
      </c>
      <c r="Y3" s="28" t="s">
        <v>5</v>
      </c>
      <c r="Z3" s="28" t="s">
        <v>6</v>
      </c>
      <c r="AA3" s="63" t="s">
        <v>7</v>
      </c>
      <c r="AB3" s="25" t="s">
        <v>4</v>
      </c>
      <c r="AC3" s="28" t="s">
        <v>5</v>
      </c>
      <c r="AD3" s="25" t="s">
        <v>6</v>
      </c>
      <c r="AE3" s="63" t="s">
        <v>7</v>
      </c>
      <c r="AF3" s="27" t="s">
        <v>4</v>
      </c>
      <c r="AG3" s="28" t="s">
        <v>5</v>
      </c>
      <c r="AH3" s="27" t="s">
        <v>6</v>
      </c>
      <c r="AI3" s="63" t="s">
        <v>7</v>
      </c>
      <c r="AJ3" s="27" t="s">
        <v>4</v>
      </c>
      <c r="AK3" s="28" t="s">
        <v>5</v>
      </c>
      <c r="AL3" s="27" t="s">
        <v>6</v>
      </c>
      <c r="AM3" s="63" t="s">
        <v>7</v>
      </c>
      <c r="AN3" s="27" t="s">
        <v>4</v>
      </c>
      <c r="AO3" s="28" t="s">
        <v>5</v>
      </c>
      <c r="AP3" s="27" t="s">
        <v>6</v>
      </c>
    </row>
    <row r="4" spans="1:44" s="70" customFormat="1" ht="14.5" x14ac:dyDescent="0.35">
      <c r="A4" s="141"/>
      <c r="B4" s="142" t="s">
        <v>71</v>
      </c>
      <c r="C4" s="30" t="s">
        <v>90</v>
      </c>
      <c r="D4" s="99">
        <v>2450.6999999999998</v>
      </c>
      <c r="E4" s="99">
        <v>2493.4</v>
      </c>
      <c r="F4" s="99">
        <v>2625.5</v>
      </c>
      <c r="G4" s="99">
        <v>2816.7</v>
      </c>
      <c r="H4" s="99">
        <v>2476.5</v>
      </c>
      <c r="I4" s="99">
        <v>2555.1999999999998</v>
      </c>
      <c r="J4" s="99">
        <v>2663.4</v>
      </c>
      <c r="K4" s="99">
        <v>2809.5</v>
      </c>
      <c r="L4" s="99">
        <v>2391.5</v>
      </c>
      <c r="M4" s="99">
        <v>2569.5</v>
      </c>
      <c r="N4" s="99">
        <v>2678.2</v>
      </c>
      <c r="O4" s="99">
        <v>2850.8</v>
      </c>
      <c r="P4" s="99">
        <v>2719.6</v>
      </c>
      <c r="Q4" s="99">
        <v>2783.8</v>
      </c>
      <c r="R4" s="99">
        <v>2956.9</v>
      </c>
      <c r="S4" s="99">
        <v>3187</v>
      </c>
      <c r="T4" s="99">
        <v>2969.9</v>
      </c>
      <c r="U4" s="99">
        <v>3193.3</v>
      </c>
      <c r="V4" s="99">
        <v>3189.7</v>
      </c>
      <c r="W4" s="99">
        <v>3420.5</v>
      </c>
      <c r="X4" s="99">
        <v>3123.6</v>
      </c>
      <c r="Y4" s="99">
        <v>3158.2</v>
      </c>
      <c r="Z4" s="99">
        <v>3298.5</v>
      </c>
      <c r="AA4" s="99">
        <v>3385.3</v>
      </c>
      <c r="AB4" s="99">
        <v>3266.4</v>
      </c>
      <c r="AC4" s="99">
        <v>2842.7</v>
      </c>
      <c r="AD4" s="99">
        <v>3452.8</v>
      </c>
      <c r="AE4" s="99">
        <v>3742.7</v>
      </c>
      <c r="AF4" s="99">
        <v>3526.2</v>
      </c>
      <c r="AG4" s="99">
        <v>3776</v>
      </c>
      <c r="AH4" s="99">
        <v>4388.7</v>
      </c>
      <c r="AI4" s="99">
        <v>4761.5</v>
      </c>
      <c r="AJ4" s="99">
        <v>4886.7</v>
      </c>
      <c r="AK4" s="99">
        <v>5194.3</v>
      </c>
      <c r="AL4" s="99">
        <v>5692.8</v>
      </c>
      <c r="AM4" s="99">
        <v>5559.7</v>
      </c>
      <c r="AN4" s="99">
        <v>5124.6000000000004</v>
      </c>
      <c r="AO4" s="99">
        <v>4635.8999999999996</v>
      </c>
      <c r="AP4" s="99">
        <v>4348.3999999999996</v>
      </c>
      <c r="AQ4" s="99">
        <v>4348.3999999999996</v>
      </c>
    </row>
    <row r="5" spans="1:44" s="70" customFormat="1" ht="14.5" x14ac:dyDescent="0.35">
      <c r="B5" s="142" t="s">
        <v>72</v>
      </c>
      <c r="C5" s="30" t="s">
        <v>91</v>
      </c>
      <c r="D5" s="99">
        <v>-3068.8</v>
      </c>
      <c r="E5" s="99">
        <v>-3120.5</v>
      </c>
      <c r="F5" s="99">
        <v>-3306.5</v>
      </c>
      <c r="G5" s="99">
        <v>-3413.2</v>
      </c>
      <c r="H5" s="99">
        <v>-3050.1</v>
      </c>
      <c r="I5" s="99">
        <v>-3139.2</v>
      </c>
      <c r="J5" s="99">
        <v>-3295.5</v>
      </c>
      <c r="K5" s="99">
        <v>-3225.4</v>
      </c>
      <c r="L5" s="99">
        <v>-2828.1</v>
      </c>
      <c r="M5" s="99">
        <v>-3068</v>
      </c>
      <c r="N5" s="99">
        <v>-3149.9</v>
      </c>
      <c r="O5" s="99">
        <v>-3370.5</v>
      </c>
      <c r="P5" s="99">
        <v>-3257.4</v>
      </c>
      <c r="Q5" s="99">
        <v>-3452</v>
      </c>
      <c r="R5" s="99">
        <v>-3777.4</v>
      </c>
      <c r="S5" s="99">
        <v>-3690</v>
      </c>
      <c r="T5" s="99">
        <v>-3477.4</v>
      </c>
      <c r="U5" s="99">
        <v>-3857.4</v>
      </c>
      <c r="V5" s="99">
        <v>-4313.8999999999996</v>
      </c>
      <c r="W5" s="99">
        <v>-4144.2</v>
      </c>
      <c r="X5" s="99">
        <v>-3730.2</v>
      </c>
      <c r="Y5" s="99">
        <v>-4044.8</v>
      </c>
      <c r="Z5" s="99">
        <v>-4087.5</v>
      </c>
      <c r="AA5" s="99">
        <v>-4051.1</v>
      </c>
      <c r="AB5" s="99">
        <v>-3720.9</v>
      </c>
      <c r="AC5" s="99">
        <v>-3228.3</v>
      </c>
      <c r="AD5" s="99">
        <v>-4043.7</v>
      </c>
      <c r="AE5" s="99">
        <v>-4166.6000000000004</v>
      </c>
      <c r="AF5" s="99">
        <v>-3910.7</v>
      </c>
      <c r="AG5" s="99">
        <v>-4844.8999999999996</v>
      </c>
      <c r="AH5" s="99">
        <v>-5523.8</v>
      </c>
      <c r="AI5" s="99">
        <v>-5239.5</v>
      </c>
      <c r="AJ5" s="99">
        <v>-5690.3</v>
      </c>
      <c r="AK5" s="99">
        <v>-6581.5</v>
      </c>
      <c r="AL5" s="99">
        <v>-7212.3</v>
      </c>
      <c r="AM5" s="99">
        <v>-7011.5</v>
      </c>
      <c r="AN5" s="99">
        <v>-5832</v>
      </c>
      <c r="AO5" s="99">
        <v>-5908.1</v>
      </c>
      <c r="AP5" s="99">
        <v>-5701.5</v>
      </c>
      <c r="AQ5" s="99">
        <v>5701.5</v>
      </c>
    </row>
    <row r="6" spans="1:44" ht="13" x14ac:dyDescent="0.25">
      <c r="A6" s="70"/>
      <c r="B6" s="142" t="s">
        <v>92</v>
      </c>
      <c r="C6" s="30" t="s">
        <v>93</v>
      </c>
      <c r="D6" s="42">
        <f>D4+D5</f>
        <v>-618.10000000000036</v>
      </c>
      <c r="E6" s="42">
        <f t="shared" ref="E6:V6" si="0">E4+E5</f>
        <v>-627.09999999999991</v>
      </c>
      <c r="F6" s="42">
        <f t="shared" si="0"/>
        <v>-681</v>
      </c>
      <c r="G6" s="42">
        <f t="shared" si="0"/>
        <v>-596.5</v>
      </c>
      <c r="H6" s="42">
        <f t="shared" si="0"/>
        <v>-573.59999999999991</v>
      </c>
      <c r="I6" s="42">
        <f t="shared" si="0"/>
        <v>-584</v>
      </c>
      <c r="J6" s="42">
        <f t="shared" si="0"/>
        <v>-632.09999999999991</v>
      </c>
      <c r="K6" s="42">
        <f t="shared" si="0"/>
        <v>-415.90000000000009</v>
      </c>
      <c r="L6" s="42">
        <f t="shared" si="0"/>
        <v>-436.59999999999991</v>
      </c>
      <c r="M6" s="42">
        <f t="shared" si="0"/>
        <v>-498.5</v>
      </c>
      <c r="N6" s="42">
        <f t="shared" si="0"/>
        <v>-471.70000000000027</v>
      </c>
      <c r="O6" s="42">
        <f t="shared" si="0"/>
        <v>-519.69999999999982</v>
      </c>
      <c r="P6" s="42">
        <f t="shared" si="0"/>
        <v>-537.80000000000018</v>
      </c>
      <c r="Q6" s="42">
        <f t="shared" si="0"/>
        <v>-668.19999999999982</v>
      </c>
      <c r="R6" s="42">
        <f t="shared" si="0"/>
        <v>-820.5</v>
      </c>
      <c r="S6" s="42">
        <f t="shared" si="0"/>
        <v>-503</v>
      </c>
      <c r="T6" s="42">
        <f t="shared" si="0"/>
        <v>-507.5</v>
      </c>
      <c r="U6" s="42">
        <f t="shared" si="0"/>
        <v>-664.09999999999991</v>
      </c>
      <c r="V6" s="42">
        <f t="shared" si="0"/>
        <v>-1124.1999999999998</v>
      </c>
      <c r="W6" s="42">
        <f t="shared" ref="W6:AB6" si="1">W4+W5</f>
        <v>-723.69999999999982</v>
      </c>
      <c r="X6" s="42">
        <f t="shared" si="1"/>
        <v>-606.59999999999991</v>
      </c>
      <c r="Y6" s="42">
        <f t="shared" si="1"/>
        <v>-886.60000000000036</v>
      </c>
      <c r="Z6" s="42">
        <f t="shared" si="1"/>
        <v>-789</v>
      </c>
      <c r="AA6" s="42">
        <f t="shared" si="1"/>
        <v>-665.79999999999973</v>
      </c>
      <c r="AB6" s="42">
        <f t="shared" si="1"/>
        <v>-454.5</v>
      </c>
      <c r="AC6" s="42">
        <f t="shared" ref="AC6:AG6" si="2">AC4+AC5</f>
        <v>-385.60000000000036</v>
      </c>
      <c r="AD6" s="42">
        <f t="shared" si="2"/>
        <v>-590.89999999999964</v>
      </c>
      <c r="AE6" s="42">
        <f t="shared" si="2"/>
        <v>-423.90000000000055</v>
      </c>
      <c r="AF6" s="42">
        <f t="shared" si="2"/>
        <v>-384.5</v>
      </c>
      <c r="AG6" s="42">
        <f t="shared" si="2"/>
        <v>-1068.8999999999996</v>
      </c>
      <c r="AH6" s="42">
        <f t="shared" ref="AH6:AL6" si="3">AH4+AH5</f>
        <v>-1135.1000000000004</v>
      </c>
      <c r="AI6" s="42">
        <f t="shared" si="3"/>
        <v>-478</v>
      </c>
      <c r="AJ6" s="42">
        <f t="shared" si="3"/>
        <v>-803.60000000000036</v>
      </c>
      <c r="AK6" s="42">
        <f t="shared" si="3"/>
        <v>-1387.1999999999998</v>
      </c>
      <c r="AL6" s="42">
        <f t="shared" si="3"/>
        <v>-1519.5</v>
      </c>
      <c r="AM6" s="42">
        <f>AM4+AM5</f>
        <v>-1451.8000000000002</v>
      </c>
      <c r="AN6" s="42">
        <f>AN4+AN5</f>
        <v>-707.39999999999964</v>
      </c>
      <c r="AO6" s="42">
        <f>AO4+AO5</f>
        <v>-1272.2000000000007</v>
      </c>
      <c r="AP6" s="42">
        <f>AP4+AP5</f>
        <v>-1353.1000000000004</v>
      </c>
    </row>
    <row r="7" spans="1:44" ht="12.5" x14ac:dyDescent="0.25">
      <c r="A7" s="70"/>
      <c r="B7" s="70"/>
      <c r="C7" s="31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</row>
    <row r="8" spans="1:44" ht="26" x14ac:dyDescent="0.35">
      <c r="A8" s="70"/>
      <c r="B8" s="143" t="s">
        <v>94</v>
      </c>
      <c r="C8" s="32" t="s">
        <v>95</v>
      </c>
      <c r="D8" s="98">
        <v>5306159</v>
      </c>
      <c r="E8" s="98">
        <v>5877226</v>
      </c>
      <c r="F8" s="98">
        <v>6150091</v>
      </c>
      <c r="G8" s="98">
        <v>6292325</v>
      </c>
      <c r="H8" s="98">
        <v>5473565</v>
      </c>
      <c r="I8" s="98">
        <v>6157716</v>
      </c>
      <c r="J8" s="98">
        <v>6451716</v>
      </c>
      <c r="K8" s="98">
        <v>6489129</v>
      </c>
      <c r="L8" s="98">
        <v>5655552</v>
      </c>
      <c r="M8" s="98">
        <v>6336752</v>
      </c>
      <c r="N8" s="98">
        <v>6575021</v>
      </c>
      <c r="O8" s="98">
        <v>6804000</v>
      </c>
      <c r="P8" s="98">
        <v>5955856</v>
      </c>
      <c r="Q8" s="98">
        <v>6741151</v>
      </c>
      <c r="R8" s="98">
        <v>7073263</v>
      </c>
      <c r="S8" s="98">
        <v>7214163</v>
      </c>
      <c r="T8" s="98">
        <v>6299147</v>
      </c>
      <c r="U8" s="98">
        <v>7320396</v>
      </c>
      <c r="V8" s="98">
        <v>7680102</v>
      </c>
      <c r="W8" s="98">
        <v>7853911</v>
      </c>
      <c r="X8" s="98">
        <v>6783367</v>
      </c>
      <c r="Y8" s="98">
        <v>7667453</v>
      </c>
      <c r="Z8" s="98">
        <v>8065428</v>
      </c>
      <c r="AA8" s="98">
        <v>8056621</v>
      </c>
      <c r="AB8" s="98">
        <v>6931731</v>
      </c>
      <c r="AC8" s="98">
        <v>7095645</v>
      </c>
      <c r="AD8" s="98">
        <v>7957278</v>
      </c>
      <c r="AE8" s="98">
        <v>8124807</v>
      </c>
      <c r="AF8" s="98">
        <v>7010677</v>
      </c>
      <c r="AG8" s="98">
        <v>8154825</v>
      </c>
      <c r="AH8" s="98">
        <v>8904773</v>
      </c>
      <c r="AI8" s="98">
        <v>9278656</v>
      </c>
      <c r="AJ8" s="98">
        <v>8274519</v>
      </c>
      <c r="AK8" s="98">
        <v>9620875</v>
      </c>
      <c r="AL8" s="98">
        <v>10412435</v>
      </c>
      <c r="AM8" s="98">
        <v>10562199</v>
      </c>
      <c r="AN8" s="98">
        <v>9162646</v>
      </c>
      <c r="AO8" s="98">
        <v>10121948</v>
      </c>
      <c r="AP8" s="98">
        <v>10577359</v>
      </c>
      <c r="AQ8" s="98">
        <v>9017056</v>
      </c>
      <c r="AR8" s="98"/>
    </row>
    <row r="9" spans="1:44" s="33" customFormat="1" ht="13" x14ac:dyDescent="0.25">
      <c r="A9" s="144"/>
      <c r="B9" s="142" t="s">
        <v>96</v>
      </c>
      <c r="C9" s="34" t="s">
        <v>97</v>
      </c>
      <c r="D9" s="35">
        <f>(D6/(D8/1000)*100)</f>
        <v>-11.648727450496684</v>
      </c>
      <c r="E9" s="35">
        <f t="shared" ref="E9:V9" si="4">(E6/(E8/1000)*100)</f>
        <v>-10.669999758389416</v>
      </c>
      <c r="F9" s="35">
        <f t="shared" si="4"/>
        <v>-11.073006887215165</v>
      </c>
      <c r="G9" s="35">
        <f t="shared" si="4"/>
        <v>-9.4798027756036127</v>
      </c>
      <c r="H9" s="35">
        <f t="shared" si="4"/>
        <v>-10.479458999756099</v>
      </c>
      <c r="I9" s="35">
        <f t="shared" si="4"/>
        <v>-9.4840359639840486</v>
      </c>
      <c r="J9" s="35">
        <f t="shared" si="4"/>
        <v>-9.7973934376528646</v>
      </c>
      <c r="K9" s="35">
        <f t="shared" si="4"/>
        <v>-6.4091806465860071</v>
      </c>
      <c r="L9" s="35">
        <f t="shared" si="4"/>
        <v>-7.7198476824189743</v>
      </c>
      <c r="M9" s="35">
        <f t="shared" si="4"/>
        <v>-7.8668062123939828</v>
      </c>
      <c r="N9" s="35">
        <f t="shared" si="4"/>
        <v>-7.1741215731478318</v>
      </c>
      <c r="O9" s="35">
        <f t="shared" si="4"/>
        <v>-7.6381540270429138</v>
      </c>
      <c r="P9" s="35">
        <f t="shared" si="4"/>
        <v>-9.0297683489997098</v>
      </c>
      <c r="Q9" s="35">
        <f t="shared" si="4"/>
        <v>-9.912253856945199</v>
      </c>
      <c r="R9" s="35">
        <f t="shared" si="4"/>
        <v>-11.600021093517942</v>
      </c>
      <c r="S9" s="35">
        <f t="shared" si="4"/>
        <v>-6.9723958274854612</v>
      </c>
      <c r="T9" s="35">
        <f t="shared" si="4"/>
        <v>-8.0566463999014477</v>
      </c>
      <c r="U9" s="35">
        <f t="shared" si="4"/>
        <v>-9.0719135959311483</v>
      </c>
      <c r="V9" s="35">
        <f t="shared" si="4"/>
        <v>-14.637826424701128</v>
      </c>
      <c r="W9" s="35">
        <f t="shared" ref="W9:AC9" si="5">(W6/(W8/1000)*100)</f>
        <v>-9.2145174550615589</v>
      </c>
      <c r="X9" s="35">
        <f t="shared" si="5"/>
        <v>-8.9424617597720992</v>
      </c>
      <c r="Y9" s="35">
        <f t="shared" si="5"/>
        <v>-11.563161847878302</v>
      </c>
      <c r="Z9" s="35">
        <f t="shared" si="5"/>
        <v>-9.7824938738526956</v>
      </c>
      <c r="AA9" s="35">
        <f t="shared" si="5"/>
        <v>-8.2640104331580151</v>
      </c>
      <c r="AB9" s="75">
        <f t="shared" si="5"/>
        <v>-6.5568037767189749</v>
      </c>
      <c r="AC9" s="75">
        <f t="shared" si="5"/>
        <v>-5.4343192197467651</v>
      </c>
      <c r="AD9" s="75">
        <f t="shared" ref="AD9:AH9" si="6">(AD6/(AD8/1000)*100)</f>
        <v>-7.4259061955608381</v>
      </c>
      <c r="AE9" s="75">
        <f t="shared" si="6"/>
        <v>-5.2173547014716846</v>
      </c>
      <c r="AF9" s="75">
        <f t="shared" si="6"/>
        <v>-5.4844917259773922</v>
      </c>
      <c r="AG9" s="75">
        <f t="shared" si="6"/>
        <v>-13.10757741582437</v>
      </c>
      <c r="AH9" s="75">
        <f t="shared" si="6"/>
        <v>-12.747096416719444</v>
      </c>
      <c r="AI9" s="75">
        <f>(AI6/(AI8/1000)*100)</f>
        <v>-5.1516081639409839</v>
      </c>
      <c r="AJ9" s="35">
        <f>(AJ6/(AJ8/1000)*100)</f>
        <v>-9.711742761120016</v>
      </c>
      <c r="AK9" s="35">
        <f>(AK6/(AK8/1000)*100)</f>
        <v>-14.41864695259007</v>
      </c>
      <c r="AL9" s="35">
        <f>(AL6/(AL8/1000)*100)</f>
        <v>-14.59312831244565</v>
      </c>
      <c r="AM9" s="75">
        <f t="shared" ref="AM9" si="7">(AM6/(AM8/1000)*100)</f>
        <v>-13.745243769786955</v>
      </c>
      <c r="AN9" s="75">
        <f>(AN6/(AN8/1000)*100)</f>
        <v>-7.7204772507854127</v>
      </c>
      <c r="AO9" s="75">
        <f>(AO6/(AO8/1000)*100)</f>
        <v>-12.568726889330007</v>
      </c>
      <c r="AP9" s="35">
        <f>(AP6/(AP8/1000)*100)</f>
        <v>-12.792418220843221</v>
      </c>
      <c r="AQ9" s="75"/>
      <c r="AR9" s="75"/>
    </row>
    <row r="10" spans="1:44" ht="12.5" x14ac:dyDescent="0.25">
      <c r="A10" s="70"/>
      <c r="B10" s="70"/>
      <c r="C10" s="36"/>
    </row>
    <row r="11" spans="1:44" ht="12.5" x14ac:dyDescent="0.25">
      <c r="A11" s="70"/>
      <c r="B11" s="70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</row>
    <row r="12" spans="1:44" ht="12.5" x14ac:dyDescent="0.25">
      <c r="A12" s="181" t="s">
        <v>109</v>
      </c>
      <c r="B12" s="181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</row>
    <row r="13" spans="1:44" s="146" customFormat="1" ht="14.5" x14ac:dyDescent="0.35">
      <c r="A13" s="114" t="s">
        <v>117</v>
      </c>
      <c r="B13" s="145"/>
    </row>
    <row r="14" spans="1:44" ht="12.5" x14ac:dyDescent="0.25">
      <c r="A14" s="178" t="s">
        <v>88</v>
      </c>
      <c r="B14" s="178"/>
      <c r="C14" s="8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134"/>
      <c r="AN14" s="134"/>
      <c r="AO14" s="134"/>
      <c r="AP14" s="88"/>
    </row>
    <row r="15" spans="1:44" ht="14.5" x14ac:dyDescent="0.25">
      <c r="A15" s="112"/>
      <c r="B15" s="154" t="s">
        <v>135</v>
      </c>
      <c r="C15" s="90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134"/>
      <c r="AN15" s="134"/>
      <c r="AO15" s="134"/>
      <c r="AP15" s="88"/>
    </row>
    <row r="16" spans="1:44" ht="14.5" x14ac:dyDescent="0.35">
      <c r="A16" s="70"/>
      <c r="B16" s="113"/>
      <c r="C16" s="89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</row>
    <row r="17" spans="1:42" ht="12" customHeight="1" x14ac:dyDescent="0.25">
      <c r="A17" s="70"/>
      <c r="B17" s="70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</row>
    <row r="18" spans="1:42" ht="12.5" x14ac:dyDescent="0.25">
      <c r="A18" s="70"/>
      <c r="B18" s="70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</row>
    <row r="19" spans="1:42" ht="12.5" x14ac:dyDescent="0.25">
      <c r="A19" s="181" t="s">
        <v>109</v>
      </c>
      <c r="B19" s="181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134"/>
      <c r="AO19" s="134"/>
      <c r="AP19" s="134"/>
    </row>
    <row r="20" spans="1:42" s="146" customFormat="1" ht="14.5" x14ac:dyDescent="0.35">
      <c r="A20" s="114" t="s">
        <v>116</v>
      </c>
      <c r="B20" s="145"/>
    </row>
    <row r="21" spans="1:42" ht="12.5" x14ac:dyDescent="0.25">
      <c r="A21" s="178" t="s">
        <v>88</v>
      </c>
      <c r="B21" s="17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</row>
    <row r="22" spans="1:42" ht="14.5" x14ac:dyDescent="0.25">
      <c r="A22" s="112"/>
      <c r="B22" s="154" t="s">
        <v>135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</row>
    <row r="23" spans="1:42" ht="12.5" x14ac:dyDescent="0.25">
      <c r="A23" s="70"/>
      <c r="B23" s="70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</row>
    <row r="24" spans="1:42" ht="12.5" x14ac:dyDescent="0.25">
      <c r="A24" s="70"/>
      <c r="B24" s="70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</row>
    <row r="25" spans="1:42" ht="12.5" x14ac:dyDescent="0.25">
      <c r="A25" s="70"/>
      <c r="B25" s="70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</row>
    <row r="26" spans="1:42" ht="12.5" x14ac:dyDescent="0.25"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</row>
    <row r="27" spans="1:42" ht="12.5" x14ac:dyDescent="0.25"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</row>
    <row r="28" spans="1:42" ht="14.5" x14ac:dyDescent="0.35">
      <c r="C28" s="88"/>
      <c r="D28" s="8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88"/>
      <c r="T28" s="88"/>
      <c r="U28" s="88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88"/>
    </row>
    <row r="29" spans="1:42" ht="14" x14ac:dyDescent="0.3">
      <c r="C29" s="88"/>
      <c r="D29" s="8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</row>
    <row r="30" spans="1:42" ht="14" x14ac:dyDescent="0.3">
      <c r="C30" s="88"/>
      <c r="D30" s="8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</row>
    <row r="31" spans="1:42" ht="14" x14ac:dyDescent="0.3">
      <c r="C31" s="88"/>
      <c r="D31" s="8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</row>
    <row r="32" spans="1:42" ht="14" x14ac:dyDescent="0.3">
      <c r="C32" s="88"/>
      <c r="D32" s="8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</row>
    <row r="33" spans="3:42" ht="14" x14ac:dyDescent="0.3">
      <c r="C33" s="88"/>
      <c r="D33" s="8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</row>
    <row r="34" spans="3:42" ht="14" x14ac:dyDescent="0.3">
      <c r="C34" s="88"/>
      <c r="D34" s="8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</row>
    <row r="35" spans="3:42" ht="14" x14ac:dyDescent="0.3">
      <c r="C35" s="88"/>
      <c r="D35" s="8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</row>
    <row r="36" spans="3:42" ht="14.25" hidden="1" customHeight="1" x14ac:dyDescent="0.3"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3:42" ht="14.25" hidden="1" customHeight="1" x14ac:dyDescent="0.3"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3:42" ht="14.25" hidden="1" customHeight="1" x14ac:dyDescent="0.3"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</sheetData>
  <mergeCells count="5">
    <mergeCell ref="A21:B21"/>
    <mergeCell ref="A1:AP1"/>
    <mergeCell ref="A12:B12"/>
    <mergeCell ref="A14:B14"/>
    <mergeCell ref="A19:B19"/>
  </mergeCells>
  <hyperlinks>
    <hyperlink ref="A13" r:id="rId1" display="https://data.stat.gov.lv/pxweb/lv/OSP_PUB/START__TIR__AT__ATD/ATD100c?s=atd100c&amp;" xr:uid="{AE6A9037-8E15-40C1-9CD1-20595FF2BE47}"/>
    <hyperlink ref="A20" r:id="rId2" display="https://data.stat.gov.lv/pxweb/lv/OSP_PUB/START__VEK__IS__ISP/ISP050c?s=isp050c&amp;" xr:uid="{1C7E1B23-78F5-419E-A57E-267732AC6A47}"/>
  </hyperlinks>
  <pageMargins left="0.74803149606299213" right="0.74803149606299213" top="0.74803149606299213" bottom="0.51181102362204722" header="0.51181102362204722" footer="0.74803149606299213"/>
  <pageSetup scale="4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7ba305ec-9cbc-4545-996f-db38dd6e3512" xsi:nil="true"/>
    <lcf76f155ced4ddcb4097134ff3c332f xmlns="594c01c2-5651-43c1-91c6-5886a185086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5" ma:contentTypeDescription="Izveidot jaunu dokumentu." ma:contentTypeScope="" ma:versionID="1560cb9997817ed351ef7feee33e300c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74ea94ba3c05ae5d941d3dc6cd68d737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E25263-C5E3-4916-B11E-BF521B0734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076CD1-054B-40F4-B64A-78E578C30558}">
  <ds:schemaRefs>
    <ds:schemaRef ds:uri="http://schemas.microsoft.com/office/infopath/2007/PartnerControls"/>
    <ds:schemaRef ds:uri="http://purl.org/dc/dcmitype/"/>
    <ds:schemaRef ds:uri="9c70c90a-7b91-4514-9304-0bf9c3ca33df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18cde31a-aed2-49ce-b570-e812b29b6342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7ba305ec-9cbc-4545-996f-db38dd6e3512"/>
    <ds:schemaRef ds:uri="594c01c2-5651-43c1-91c6-5886a185086b"/>
  </ds:schemaRefs>
</ds:datastoreItem>
</file>

<file path=customXml/itemProps3.xml><?xml version="1.0" encoding="utf-8"?>
<ds:datastoreItem xmlns:ds="http://schemas.openxmlformats.org/officeDocument/2006/customXml" ds:itemID="{D2E30222-255A-474E-A5B8-CB00A23CCB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d50a0e4-c289-4266-b7ff-7d9cf5066e91}" enabled="0" method="" siteId="{fd50a0e4-c289-4266-b7ff-7d9cf5066e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2023Q3_LV</vt:lpstr>
      <vt:lpstr>2023Q3_EN</vt:lpstr>
      <vt:lpstr>IKP, GDP</vt:lpstr>
      <vt:lpstr>Exp-Imp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 Zaremba</cp:lastModifiedBy>
  <cp:revision/>
  <dcterms:created xsi:type="dcterms:W3CDTF">2017-12-21T13:23:30Z</dcterms:created>
  <dcterms:modified xsi:type="dcterms:W3CDTF">2023-12-01T14:01:27Z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