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1095" documentId="13_ncr:1_{47D8985A-F474-4A5E-903D-23A81713A19B}" xr6:coauthVersionLast="47" xr6:coauthVersionMax="47" xr10:uidLastSave="{E6BAFDA0-BF4A-4750-984D-21E6CFCE75FA}"/>
  <bookViews>
    <workbookView xWindow="-120" yWindow="-120" windowWidth="29040" windowHeight="15840" tabRatio="804" xr2:uid="{00000000-000D-0000-FFFF-FFFF00000000}"/>
  </bookViews>
  <sheets>
    <sheet name="2023Q4_LV" sheetId="1" r:id="rId1"/>
    <sheet name="2023Q4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6" i="19" l="1"/>
  <c r="AQ9" i="19" s="1"/>
  <c r="P42" i="18"/>
  <c r="O42" i="18"/>
  <c r="N42" i="18"/>
  <c r="M42" i="18"/>
  <c r="L42" i="18"/>
  <c r="K42" i="18"/>
  <c r="K41" i="18"/>
  <c r="O15" i="17"/>
  <c r="O14" i="17"/>
  <c r="AO6" i="17"/>
  <c r="O27" i="17"/>
  <c r="AK24" i="17"/>
  <c r="AN6" i="17" s="1"/>
  <c r="AK18" i="17"/>
  <c r="AK11" i="17"/>
  <c r="AK10" i="17"/>
  <c r="AO6" i="1"/>
  <c r="AO5" i="1"/>
  <c r="AO4" i="1"/>
  <c r="AO3" i="1"/>
  <c r="AN6" i="1"/>
  <c r="AN5" i="1"/>
  <c r="AN4" i="1"/>
  <c r="AN3" i="1"/>
  <c r="O21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M6" i="17"/>
  <c r="AJ24" i="17"/>
  <c r="AJ10" i="17"/>
  <c r="AJ11" i="17"/>
  <c r="AM6" i="1"/>
  <c r="AM4" i="1"/>
  <c r="AM3" i="1"/>
  <c r="AP6" i="19" l="1"/>
  <c r="AP9" i="19" s="1"/>
  <c r="AJ18" i="17"/>
  <c r="AM5" i="1"/>
  <c r="AL5" i="1"/>
  <c r="N21" i="1"/>
  <c r="AO6" i="19"/>
  <c r="AO9" i="19" s="1"/>
  <c r="P40" i="18"/>
  <c r="O40" i="18"/>
  <c r="N40" i="18"/>
  <c r="M40" i="18"/>
  <c r="L40" i="18"/>
  <c r="K40" i="18"/>
  <c r="AI24" i="17"/>
  <c r="AL6" i="17" s="1"/>
  <c r="AI18" i="17"/>
  <c r="AI11" i="17"/>
  <c r="AI10" i="17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H10" i="17"/>
  <c r="AH11" i="17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J5" i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I5" i="17" s="1"/>
  <c r="AD18" i="17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H3" i="17" s="1"/>
  <c r="G27" i="17"/>
  <c r="B24" i="17"/>
  <c r="G21" i="17"/>
  <c r="B18" i="17"/>
  <c r="G15" i="17"/>
  <c r="G14" i="17"/>
  <c r="B11" i="17"/>
  <c r="B10" i="17"/>
  <c r="O21" i="17" l="1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<sst xmlns="http://schemas.openxmlformats.org/spreadsheetml/2006/main" count="513" uniqueCount="135">
  <si>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</si>
  <si>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</si>
  <si>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</si>
  <si>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</si>
  <si>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</si>
  <si>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</si>
  <si>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</si>
  <si>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</si>
  <si>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</si>
  <si>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</si>
  <si>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</si>
  <si>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</si>
  <si>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</si>
  <si>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</si>
  <si>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</si>
  <si>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</si>
  <si>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</si>
  <si>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</si>
  <si>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</si>
  <si>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</si>
  <si>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</si>
  <si>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</si>
  <si>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</si>
  <si>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</si>
  <si>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</si>
  <si>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</si>
  <si>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</si>
  <si>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</si>
  <si>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</si>
  <si>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</si>
  <si>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</si>
  <si>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</si>
  <si>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</si>
  <si>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</si>
  <si>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</si>
  <si>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</si>
  <si>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</si>
  <si>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</si>
  <si>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</si>
  <si>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</si>
  <si>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</si>
  <si>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</si>
  <si>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</si>
  <si>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</si>
  <si>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</si>
  <si>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</si>
  <si>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</si>
  <si>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</si>
  <si>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</si>
  <si>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</si>
  <si>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</si>
  <si>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</si>
  <si>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</si>
  <si>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</si>
  <si>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</si>
  <si>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</si>
  <si>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</si>
  <si>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</si>
  <si>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</si>
  <si>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</si>
  <si>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</si>
  <si>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</si>
  <si>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</si>
  <si>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</si>
  <si>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</si>
  <si>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</si>
  <si>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</si>
  <si>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</si>
  <si>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</si>
  <si>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</si>
  <si>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</si>
  <si>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</si>
  <si>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</si>
  <si>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</si>
  <si>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</si>
  <si>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</si>
  <si>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</si>
  <si>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</si>
  <si>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</si>
  <si>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</si>
  <si>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</si>
  <si>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</si>
  <si>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</si>
  <si>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</si>
  <si>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</si>
  <si>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</si>
  <si>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</si>
  <si>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</si>
  <si>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</si>
  <si>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</si>
  <si>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</si>
  <si>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</si>
  <si>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</si>
  <si>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</si>
  <si>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</si>
  <si>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</si>
  <si>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</si>
  <si>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</si>
  <si>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</si>
  <si>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</si>
  <si>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</si>
  <si>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</si>
  <si>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</si>
  <si>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</si>
  <si>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</si>
  <si>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</si>
  <si>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</si>
  <si>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</si>
  <si>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</si>
  <si>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</si>
  <si>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</si>
  <si>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</si>
  <si>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</si>
  <si>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</si>
  <si>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</si>
  <si>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</si>
  <si>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</si>
  <si>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</si>
  <si>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</si>
  <si>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</si>
  <si>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</si>
  <si>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</si>
  <si>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</si>
  <si>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</si>
  <si>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</si>
  <si>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</si>
  <si>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</si>
  <si>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</si>
  <si>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</si>
  <si>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</si>
  <si>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Prognoze (13.06.2023)</t>
  </si>
  <si>
    <t>Projection (13.06.2023)</t>
  </si>
  <si>
    <t>2023Q3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</si>
  <si>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</si>
  <si>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2023Q4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</si>
</sst>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80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39" fillId="0" borderId="0" xfId="1" applyNumberFormat="1" applyFont="1"/>
    <xf numFmtId="3" fontId="39" fillId="0" borderId="0" xfId="0" applyNumberFormat="1" applyFont="1"/>
    <xf numFmtId="167" fontId="39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164" fontId="24" fillId="0" borderId="0" xfId="1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1" fillId="6" borderId="0" xfId="2" applyFont="1" applyFill="1" applyAlignment="1">
      <alignment horizontal="center" vertical="center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6" fontId="0" fillId="0" borderId="0" xfId="0" applyNumberFormat="1"/>
    <xf numFmtId="0" fontId="37" fillId="7" borderId="0" xfId="6" applyFont="1" applyFill="1"/>
    <xf numFmtId="0" fontId="37" fillId="0" borderId="0" xfId="6" applyFont="1"/>
    <xf numFmtId="0" fontId="42" fillId="7" borderId="0" xfId="6" applyFont="1" applyFill="1"/>
    <xf numFmtId="0" fontId="37" fillId="0" borderId="0" xfId="6" applyFont="1" applyFill="1"/>
    <xf numFmtId="165" fontId="7" fillId="0" borderId="0" xfId="0" applyNumberFormat="1" applyFont="1"/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9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arasts 2" xfId="8" xr:uid="{A34556CD-30A0-4A9E-AE07-5F5D490658C0}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GDP'!$L$6:$L$42</c:f>
              <c:numCache>
                <c:formatCode>0.0</c:formatCode>
                <c:ptCount val="37"/>
                <c:pt idx="0">
                  <c:v>0.4896606691524662</c:v>
                </c:pt>
                <c:pt idx="1">
                  <c:v>1.4708084373010901</c:v>
                </c:pt>
                <c:pt idx="2">
                  <c:v>1.0391580181582289</c:v>
                </c:pt>
                <c:pt idx="3">
                  <c:v>2.1195010388291866</c:v>
                </c:pt>
                <c:pt idx="4">
                  <c:v>1.1743112867175569</c:v>
                </c:pt>
                <c:pt idx="5">
                  <c:v>2.5165039909110942</c:v>
                </c:pt>
                <c:pt idx="6">
                  <c:v>2.2899295233576522</c:v>
                </c:pt>
                <c:pt idx="7">
                  <c:v>1.0086672230666458</c:v>
                </c:pt>
                <c:pt idx="8">
                  <c:v>2.2816649731340841</c:v>
                </c:pt>
                <c:pt idx="9">
                  <c:v>1.273924884292551</c:v>
                </c:pt>
                <c:pt idx="10">
                  <c:v>0.66002546112245486</c:v>
                </c:pt>
                <c:pt idx="11">
                  <c:v>2.04896883532609</c:v>
                </c:pt>
                <c:pt idx="12">
                  <c:v>2.5814549147100472</c:v>
                </c:pt>
                <c:pt idx="13">
                  <c:v>1.8600589981510596</c:v>
                </c:pt>
                <c:pt idx="14">
                  <c:v>2.3651041716543992</c:v>
                </c:pt>
                <c:pt idx="15">
                  <c:v>1.6037586432187747</c:v>
                </c:pt>
                <c:pt idx="16">
                  <c:v>1.2427602688235306</c:v>
                </c:pt>
                <c:pt idx="17">
                  <c:v>0.79168399243653798</c:v>
                </c:pt>
                <c:pt idx="18">
                  <c:v>0.59117221084790372</c:v>
                </c:pt>
                <c:pt idx="19">
                  <c:v>4.9479613739411177E-2</c:v>
                </c:pt>
                <c:pt idx="20">
                  <c:v>-1.1629455530500645</c:v>
                </c:pt>
                <c:pt idx="21">
                  <c:v>0.48309300049851372</c:v>
                </c:pt>
                <c:pt idx="22">
                  <c:v>-9.6150099075903377</c:v>
                </c:pt>
                <c:pt idx="23">
                  <c:v>9.2833711723659423E-2</c:v>
                </c:pt>
                <c:pt idx="24">
                  <c:v>-0.89133259703455592</c:v>
                </c:pt>
                <c:pt idx="25">
                  <c:v>-2.8953167446698256</c:v>
                </c:pt>
                <c:pt idx="26">
                  <c:v>10.516136407721044</c:v>
                </c:pt>
                <c:pt idx="27">
                  <c:v>2.9087153048595029</c:v>
                </c:pt>
                <c:pt idx="28">
                  <c:v>6.3277123632427834</c:v>
                </c:pt>
                <c:pt idx="29">
                  <c:v>8.0703643806187575</c:v>
                </c:pt>
                <c:pt idx="30">
                  <c:v>5.5706057596822252</c:v>
                </c:pt>
                <c:pt idx="31">
                  <c:v>2.9425235678882311</c:v>
                </c:pt>
                <c:pt idx="32">
                  <c:v>1.8601075231823603</c:v>
                </c:pt>
                <c:pt idx="33">
                  <c:v>-0.11271309493816621</c:v>
                </c:pt>
                <c:pt idx="34">
                  <c:v>-0.92111680154195552</c:v>
                </c:pt>
                <c:pt idx="35">
                  <c:v>-0.97095379121434722</c:v>
                </c:pt>
                <c:pt idx="36">
                  <c:v>-0.71826936397764385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GDP'!$M$6:$M$42</c:f>
              <c:numCache>
                <c:formatCode>0.0</c:formatCode>
                <c:ptCount val="37"/>
                <c:pt idx="0">
                  <c:v>0.60978440476257278</c:v>
                </c:pt>
                <c:pt idx="1">
                  <c:v>0.43481623180227869</c:v>
                </c:pt>
                <c:pt idx="2">
                  <c:v>0.33653616701806788</c:v>
                </c:pt>
                <c:pt idx="3">
                  <c:v>0.28786609808217184</c:v>
                </c:pt>
                <c:pt idx="4">
                  <c:v>0.16186180985110357</c:v>
                </c:pt>
                <c:pt idx="5">
                  <c:v>0.20853483618725155</c:v>
                </c:pt>
                <c:pt idx="6">
                  <c:v>0.23558925625778368</c:v>
                </c:pt>
                <c:pt idx="7">
                  <c:v>0.32891918739358772</c:v>
                </c:pt>
                <c:pt idx="8">
                  <c:v>0.53252820544937196</c:v>
                </c:pt>
                <c:pt idx="9">
                  <c:v>0.58925236701024897</c:v>
                </c:pt>
                <c:pt idx="10">
                  <c:v>0.69917177672376729</c:v>
                </c:pt>
                <c:pt idx="11">
                  <c:v>0.6756647693993123</c:v>
                </c:pt>
                <c:pt idx="12">
                  <c:v>0.54683207729272953</c:v>
                </c:pt>
                <c:pt idx="13">
                  <c:v>0.41404448342406985</c:v>
                </c:pt>
                <c:pt idx="14">
                  <c:v>0.32002320589142963</c:v>
                </c:pt>
                <c:pt idx="15">
                  <c:v>0.35366320699805198</c:v>
                </c:pt>
                <c:pt idx="16">
                  <c:v>0.51581482752642538</c:v>
                </c:pt>
                <c:pt idx="17">
                  <c:v>0.79498701189403731</c:v>
                </c:pt>
                <c:pt idx="18">
                  <c:v>0.93907621705083422</c:v>
                </c:pt>
                <c:pt idx="19">
                  <c:v>0.95409889853248597</c:v>
                </c:pt>
                <c:pt idx="20">
                  <c:v>0.8291458862370944</c:v>
                </c:pt>
                <c:pt idx="21">
                  <c:v>0.59870386440427614</c:v>
                </c:pt>
                <c:pt idx="22">
                  <c:v>0.37888916053086186</c:v>
                </c:pt>
                <c:pt idx="23">
                  <c:v>0.31030934324028003</c:v>
                </c:pt>
                <c:pt idx="24">
                  <c:v>0.43419697236342319</c:v>
                </c:pt>
                <c:pt idx="25">
                  <c:v>0.55362178176214116</c:v>
                </c:pt>
                <c:pt idx="26">
                  <c:v>0.76982773201855492</c:v>
                </c:pt>
                <c:pt idx="27">
                  <c:v>0.76083126801196133</c:v>
                </c:pt>
                <c:pt idx="28">
                  <c:v>0.5212445961095864</c:v>
                </c:pt>
                <c:pt idx="29">
                  <c:v>0.4215240349035359</c:v>
                </c:pt>
                <c:pt idx="30">
                  <c:v>0.45466462038458061</c:v>
                </c:pt>
                <c:pt idx="31">
                  <c:v>0.53827762945675206</c:v>
                </c:pt>
                <c:pt idx="32">
                  <c:v>0.86904625659381673</c:v>
                </c:pt>
                <c:pt idx="33">
                  <c:v>1.1425558705234899</c:v>
                </c:pt>
                <c:pt idx="34">
                  <c:v>1.2577393121866982</c:v>
                </c:pt>
                <c:pt idx="35">
                  <c:v>1.3883837511962684</c:v>
                </c:pt>
                <c:pt idx="36">
                  <c:v>1.3839807418663743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GDP'!$N$6:$N$42</c:f>
              <c:numCache>
                <c:formatCode>0.0</c:formatCode>
                <c:ptCount val="37"/>
                <c:pt idx="0">
                  <c:v>0.23565610533477604</c:v>
                </c:pt>
                <c:pt idx="1">
                  <c:v>2.1109399206442954E-2</c:v>
                </c:pt>
                <c:pt idx="2">
                  <c:v>1.1122533013038682</c:v>
                </c:pt>
                <c:pt idx="3">
                  <c:v>-0.66795100873478286</c:v>
                </c:pt>
                <c:pt idx="4">
                  <c:v>-1.666368506057746</c:v>
                </c:pt>
                <c:pt idx="5">
                  <c:v>-1.3742219735645849</c:v>
                </c:pt>
                <c:pt idx="6">
                  <c:v>-3.3193206620515316</c:v>
                </c:pt>
                <c:pt idx="7">
                  <c:v>-1.3820188155263022</c:v>
                </c:pt>
                <c:pt idx="8">
                  <c:v>-0.39164053545082356</c:v>
                </c:pt>
                <c:pt idx="9">
                  <c:v>0.26529055919922634</c:v>
                </c:pt>
                <c:pt idx="10">
                  <c:v>2.9267316798766796</c:v>
                </c:pt>
                <c:pt idx="11">
                  <c:v>2.6590935787235437</c:v>
                </c:pt>
                <c:pt idx="12">
                  <c:v>2.4853990124529388</c:v>
                </c:pt>
                <c:pt idx="13">
                  <c:v>3.6242498884260059</c:v>
                </c:pt>
                <c:pt idx="14">
                  <c:v>2.0686204882195813</c:v>
                </c:pt>
                <c:pt idx="15">
                  <c:v>2.0544633965032784</c:v>
                </c:pt>
                <c:pt idx="16">
                  <c:v>2.6890003826914519</c:v>
                </c:pt>
                <c:pt idx="17">
                  <c:v>0.88489248671665843</c:v>
                </c:pt>
                <c:pt idx="18">
                  <c:v>0.91196218067610568</c:v>
                </c:pt>
                <c:pt idx="19">
                  <c:v>0.65666411229687882</c:v>
                </c:pt>
                <c:pt idx="20">
                  <c:v>-0.626333853053755</c:v>
                </c:pt>
                <c:pt idx="21">
                  <c:v>0.34262292055168853</c:v>
                </c:pt>
                <c:pt idx="22">
                  <c:v>-1.9535903360064371</c:v>
                </c:pt>
                <c:pt idx="23">
                  <c:v>-0.94976703744527258</c:v>
                </c:pt>
                <c:pt idx="24">
                  <c:v>0.5926433160528819</c:v>
                </c:pt>
                <c:pt idx="25">
                  <c:v>0.39230142843362825</c:v>
                </c:pt>
                <c:pt idx="26">
                  <c:v>3.4391679849439862</c:v>
                </c:pt>
                <c:pt idx="27">
                  <c:v>2.1664945147272725</c:v>
                </c:pt>
                <c:pt idx="28">
                  <c:v>0.83327893300234079</c:v>
                </c:pt>
                <c:pt idx="29">
                  <c:v>0.12045873032318424</c:v>
                </c:pt>
                <c:pt idx="30">
                  <c:v>7.2770605759682222E-2</c:v>
                </c:pt>
                <c:pt idx="31">
                  <c:v>0.37254256476661401</c:v>
                </c:pt>
                <c:pt idx="32">
                  <c:v>0.33082651864032392</c:v>
                </c:pt>
                <c:pt idx="33">
                  <c:v>1.7749915336637785</c:v>
                </c:pt>
                <c:pt idx="34">
                  <c:v>1.520159937340013</c:v>
                </c:pt>
                <c:pt idx="35">
                  <c:v>1.5545065451878024</c:v>
                </c:pt>
                <c:pt idx="36">
                  <c:v>2.6705558651869628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GDP'!$O$6:$O$42</c:f>
              <c:numCache>
                <c:formatCode>0.0</c:formatCode>
                <c:ptCount val="37"/>
                <c:pt idx="0">
                  <c:v>3.9368411708799247</c:v>
                </c:pt>
                <c:pt idx="1">
                  <c:v>2.0850205697668196</c:v>
                </c:pt>
                <c:pt idx="2">
                  <c:v>1.3907228055591003</c:v>
                </c:pt>
                <c:pt idx="3">
                  <c:v>2.7027904985168241</c:v>
                </c:pt>
                <c:pt idx="4">
                  <c:v>1.1450373360235413</c:v>
                </c:pt>
                <c:pt idx="5">
                  <c:v>1.4449321564906901</c:v>
                </c:pt>
                <c:pt idx="6">
                  <c:v>3.5664461281778679</c:v>
                </c:pt>
                <c:pt idx="7">
                  <c:v>2.4099497610507861</c:v>
                </c:pt>
                <c:pt idx="8">
                  <c:v>2.1013235770321055</c:v>
                </c:pt>
                <c:pt idx="9">
                  <c:v>4.4546653484684828</c:v>
                </c:pt>
                <c:pt idx="10">
                  <c:v>2.7933234709391463</c:v>
                </c:pt>
                <c:pt idx="11">
                  <c:v>2.629655703108956</c:v>
                </c:pt>
                <c:pt idx="12">
                  <c:v>5.6282399290401264</c:v>
                </c:pt>
                <c:pt idx="13">
                  <c:v>1.6333966233899524</c:v>
                </c:pt>
                <c:pt idx="14">
                  <c:v>6.4295641574009395</c:v>
                </c:pt>
                <c:pt idx="15">
                  <c:v>2.0901338841520261</c:v>
                </c:pt>
                <c:pt idx="16">
                  <c:v>0.97744691093326985</c:v>
                </c:pt>
                <c:pt idx="17">
                  <c:v>2.0538446467782667</c:v>
                </c:pt>
                <c:pt idx="18">
                  <c:v>-1.8311190946884881</c:v>
                </c:pt>
                <c:pt idx="19">
                  <c:v>3.1844932796422101</c:v>
                </c:pt>
                <c:pt idx="20">
                  <c:v>-0.10824713019660251</c:v>
                </c:pt>
                <c:pt idx="21">
                  <c:v>2.5404405383947859</c:v>
                </c:pt>
                <c:pt idx="22">
                  <c:v>-6.5369245870491381</c:v>
                </c:pt>
                <c:pt idx="23">
                  <c:v>0.38999819953539228</c:v>
                </c:pt>
                <c:pt idx="24">
                  <c:v>4.3533726678360711</c:v>
                </c:pt>
                <c:pt idx="25">
                  <c:v>1.1758873404574308</c:v>
                </c:pt>
                <c:pt idx="26">
                  <c:v>11.610928703058592</c:v>
                </c:pt>
                <c:pt idx="27">
                  <c:v>6.162025590912787</c:v>
                </c:pt>
                <c:pt idx="28">
                  <c:v>5.3746185642545408</c:v>
                </c:pt>
                <c:pt idx="29">
                  <c:v>8.6201583616545499</c:v>
                </c:pt>
                <c:pt idx="30">
                  <c:v>8.9031470614787409</c:v>
                </c:pt>
                <c:pt idx="31">
                  <c:v>7.8965440499413866</c:v>
                </c:pt>
                <c:pt idx="32">
                  <c:v>2.8804192519436533</c:v>
                </c:pt>
                <c:pt idx="33">
                  <c:v>-0.4041607265665918</c:v>
                </c:pt>
                <c:pt idx="34">
                  <c:v>-3.3067803031407319</c:v>
                </c:pt>
                <c:pt idx="35">
                  <c:v>-8.9338140195682421</c:v>
                </c:pt>
                <c:pt idx="36">
                  <c:v>-4.2349949376536093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GDP'!$P$6:$P$42</c:f>
              <c:numCache>
                <c:formatCode>0.0</c:formatCode>
                <c:ptCount val="37"/>
                <c:pt idx="0">
                  <c:v>-3.1574142991798628</c:v>
                </c:pt>
                <c:pt idx="1">
                  <c:v>-1.4412858717442533E-2</c:v>
                </c:pt>
                <c:pt idx="2">
                  <c:v>-0.81389795363670614</c:v>
                </c:pt>
                <c:pt idx="3">
                  <c:v>-3.0691073878731001</c:v>
                </c:pt>
                <c:pt idx="4">
                  <c:v>-0.32645652575210665</c:v>
                </c:pt>
                <c:pt idx="5">
                  <c:v>-2.2338117060567635</c:v>
                </c:pt>
                <c:pt idx="6">
                  <c:v>-3.2692382163880569</c:v>
                </c:pt>
                <c:pt idx="7">
                  <c:v>-0.18689360213701475</c:v>
                </c:pt>
                <c:pt idx="8">
                  <c:v>-3.3461873508247009</c:v>
                </c:pt>
                <c:pt idx="9">
                  <c:v>-4.419075267465332</c:v>
                </c:pt>
                <c:pt idx="10">
                  <c:v>-4.4454453486040268</c:v>
                </c:pt>
                <c:pt idx="11">
                  <c:v>-7.4601042471566963</c:v>
                </c:pt>
                <c:pt idx="12">
                  <c:v>-4.7713617996497248</c:v>
                </c:pt>
                <c:pt idx="13">
                  <c:v>-4.5178059654377201</c:v>
                </c:pt>
                <c:pt idx="14">
                  <c:v>-3.6124208359990346</c:v>
                </c:pt>
                <c:pt idx="15">
                  <c:v>-4.1960905944359261</c:v>
                </c:pt>
                <c:pt idx="16">
                  <c:v>-4.5079859489041887</c:v>
                </c:pt>
                <c:pt idx="17">
                  <c:v>-2.1080201987935081</c:v>
                </c:pt>
                <c:pt idx="18">
                  <c:v>-2.4430133267569905</c:v>
                </c:pt>
                <c:pt idx="19">
                  <c:v>-1.250228889028002</c:v>
                </c:pt>
                <c:pt idx="20">
                  <c:v>-0.58515589205860485</c:v>
                </c:pt>
                <c:pt idx="21">
                  <c:v>-3.5858717527372095</c:v>
                </c:pt>
                <c:pt idx="22">
                  <c:v>9.7889048203235181</c:v>
                </c:pt>
                <c:pt idx="23">
                  <c:v>6.7495465903152571E-2</c:v>
                </c:pt>
                <c:pt idx="24">
                  <c:v>-3.3688693132610048</c:v>
                </c:pt>
                <c:pt idx="25">
                  <c:v>-1.3787229715128326</c:v>
                </c:pt>
                <c:pt idx="26">
                  <c:v>-21.346692235146385</c:v>
                </c:pt>
                <c:pt idx="27">
                  <c:v>-11.363714386381226</c:v>
                </c:pt>
                <c:pt idx="28">
                  <c:v>-8.1623299915135483</c:v>
                </c:pt>
                <c:pt idx="29">
                  <c:v>-11.634161188810722</c:v>
                </c:pt>
                <c:pt idx="30">
                  <c:v>-7.6683000812494351</c:v>
                </c:pt>
                <c:pt idx="31">
                  <c:v>-7.9710974661380423</c:v>
                </c:pt>
                <c:pt idx="32">
                  <c:v>-6.8475430243685977</c:v>
                </c:pt>
                <c:pt idx="33">
                  <c:v>-2.9938243340498745</c:v>
                </c:pt>
                <c:pt idx="34">
                  <c:v>1.6093549072712432</c:v>
                </c:pt>
                <c:pt idx="35">
                  <c:v>6.2702066716165499</c:v>
                </c:pt>
                <c:pt idx="36">
                  <c:v>3.7625554996385424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GDP'!$I$6:$J$42</c:f>
              <c:multiLvlStrCache>
                <c:ptCount val="3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GDP'!$K$6:$K$42</c:f>
              <c:numCache>
                <c:formatCode>0.0</c:formatCode>
                <c:ptCount val="37"/>
                <c:pt idx="0">
                  <c:v>1.4240716470742987</c:v>
                </c:pt>
                <c:pt idx="1">
                  <c:v>3.0447334003553816</c:v>
                </c:pt>
                <c:pt idx="2">
                  <c:v>4.0133863035788142</c:v>
                </c:pt>
                <c:pt idx="3">
                  <c:v>4.323545807452378</c:v>
                </c:pt>
                <c:pt idx="4">
                  <c:v>3.6054910956723418</c:v>
                </c:pt>
                <c:pt idx="5">
                  <c:v>3.9046799683841282</c:v>
                </c:pt>
                <c:pt idx="6">
                  <c:v>1.5844471714808073</c:v>
                </c:pt>
                <c:pt idx="7">
                  <c:v>0.95295731213957957</c:v>
                </c:pt>
                <c:pt idx="8">
                  <c:v>2.2967959140310024</c:v>
                </c:pt>
                <c:pt idx="9">
                  <c:v>2.0827340801853111</c:v>
                </c:pt>
                <c:pt idx="10">
                  <c:v>3.6995831013492353</c:v>
                </c:pt>
                <c:pt idx="11">
                  <c:v>4.0327332556100881</c:v>
                </c:pt>
                <c:pt idx="12">
                  <c:v>3.3849264686689695</c:v>
                </c:pt>
                <c:pt idx="13">
                  <c:v>3.1036541843746601</c:v>
                </c:pt>
                <c:pt idx="14">
                  <c:v>3.906649420825814</c:v>
                </c:pt>
                <c:pt idx="15">
                  <c:v>4.7838394563829878</c:v>
                </c:pt>
                <c:pt idx="16">
                  <c:v>4.9013578737350683</c:v>
                </c:pt>
                <c:pt idx="17">
                  <c:v>2.10892513563119</c:v>
                </c:pt>
                <c:pt idx="18">
                  <c:v>1.238148200506517</c:v>
                </c:pt>
                <c:pt idx="19">
                  <c:v>0.15509476555533031</c:v>
                </c:pt>
                <c:pt idx="20">
                  <c:v>-1.1181792893964593</c:v>
                </c:pt>
                <c:pt idx="21">
                  <c:v>-1.2323258433189932</c:v>
                </c:pt>
                <c:pt idx="22">
                  <c:v>-8.9352295411379785</c:v>
                </c:pt>
                <c:pt idx="23">
                  <c:v>-2.7834011801094016</c:v>
                </c:pt>
                <c:pt idx="24">
                  <c:v>-1.0242440165152411</c:v>
                </c:pt>
                <c:pt idx="25">
                  <c:v>0.89751364463310779</c:v>
                </c:pt>
                <c:pt idx="26">
                  <c:v>11.628971540527777</c:v>
                </c:pt>
                <c:pt idx="27">
                  <c:v>7.3028659533654006</c:v>
                </c:pt>
                <c:pt idx="28">
                  <c:v>6.1366107073563159</c:v>
                </c:pt>
                <c:pt idx="29">
                  <c:v>6.6615886352886955</c:v>
                </c:pt>
                <c:pt idx="30">
                  <c:v>4.047247449670488</c:v>
                </c:pt>
                <c:pt idx="31">
                  <c:v>0.467695343842367</c:v>
                </c:pt>
                <c:pt idx="32">
                  <c:v>1.2614068728054262</c:v>
                </c:pt>
                <c:pt idx="33">
                  <c:v>0.245047801274767</c:v>
                </c:pt>
                <c:pt idx="34">
                  <c:v>-0.27340167125691206</c:v>
                </c:pt>
                <c:pt idx="35">
                  <c:v>0.19602601426527144</c:v>
                </c:pt>
                <c:pt idx="36">
                  <c:v>-0.17123641483532959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GDP'!$J$7:$J$42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'IKP, GDP'!$L$7:$L$42</c:f>
              <c:numCache>
                <c:formatCode>0.0</c:formatCode>
                <c:ptCount val="36"/>
                <c:pt idx="0">
                  <c:v>1.4708084373010901</c:v>
                </c:pt>
                <c:pt idx="1">
                  <c:v>1.0391580181582289</c:v>
                </c:pt>
                <c:pt idx="2">
                  <c:v>2.1195010388291866</c:v>
                </c:pt>
                <c:pt idx="3">
                  <c:v>1.1743112867175569</c:v>
                </c:pt>
                <c:pt idx="4">
                  <c:v>2.5165039909110942</c:v>
                </c:pt>
                <c:pt idx="5">
                  <c:v>2.2899295233576522</c:v>
                </c:pt>
                <c:pt idx="6">
                  <c:v>1.0086672230666458</c:v>
                </c:pt>
                <c:pt idx="7">
                  <c:v>2.2816649731340841</c:v>
                </c:pt>
                <c:pt idx="8">
                  <c:v>1.273924884292551</c:v>
                </c:pt>
                <c:pt idx="9">
                  <c:v>0.66002546112245486</c:v>
                </c:pt>
                <c:pt idx="10">
                  <c:v>2.04896883532609</c:v>
                </c:pt>
                <c:pt idx="11">
                  <c:v>2.5814549147100472</c:v>
                </c:pt>
                <c:pt idx="12">
                  <c:v>1.8600589981510596</c:v>
                </c:pt>
                <c:pt idx="13">
                  <c:v>2.3651041716543992</c:v>
                </c:pt>
                <c:pt idx="14">
                  <c:v>1.6037586432187747</c:v>
                </c:pt>
                <c:pt idx="15">
                  <c:v>1.2427602688235306</c:v>
                </c:pt>
                <c:pt idx="16">
                  <c:v>0.79168399243653798</c:v>
                </c:pt>
                <c:pt idx="17">
                  <c:v>0.59117221084790372</c:v>
                </c:pt>
                <c:pt idx="18">
                  <c:v>4.9479613739411177E-2</c:v>
                </c:pt>
                <c:pt idx="19">
                  <c:v>-1.1629455530500645</c:v>
                </c:pt>
                <c:pt idx="20">
                  <c:v>0.48309300049851372</c:v>
                </c:pt>
                <c:pt idx="21">
                  <c:v>-9.6150099075903377</c:v>
                </c:pt>
                <c:pt idx="22">
                  <c:v>9.2833711723659423E-2</c:v>
                </c:pt>
                <c:pt idx="23">
                  <c:v>-0.89133259703455592</c:v>
                </c:pt>
                <c:pt idx="24">
                  <c:v>-2.8953167446698256</c:v>
                </c:pt>
                <c:pt idx="25">
                  <c:v>10.516136407721044</c:v>
                </c:pt>
                <c:pt idx="26">
                  <c:v>2.9087153048595029</c:v>
                </c:pt>
                <c:pt idx="27">
                  <c:v>6.3277123632427834</c:v>
                </c:pt>
                <c:pt idx="28">
                  <c:v>8.0703643806187575</c:v>
                </c:pt>
                <c:pt idx="29">
                  <c:v>5.5706057596822252</c:v>
                </c:pt>
                <c:pt idx="30">
                  <c:v>2.9425235678882311</c:v>
                </c:pt>
                <c:pt idx="31">
                  <c:v>1.8601075231823603</c:v>
                </c:pt>
                <c:pt idx="32">
                  <c:v>-0.11271309493816621</c:v>
                </c:pt>
                <c:pt idx="33">
                  <c:v>-0.92111680154195552</c:v>
                </c:pt>
                <c:pt idx="34">
                  <c:v>-0.97095379121434722</c:v>
                </c:pt>
                <c:pt idx="35">
                  <c:v>-0.71826936397764385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GDP'!$J$7:$J$42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'IKP, GDP'!$M$7:$M$42</c:f>
              <c:numCache>
                <c:formatCode>0.0</c:formatCode>
                <c:ptCount val="36"/>
                <c:pt idx="0">
                  <c:v>0.43481623180227869</c:v>
                </c:pt>
                <c:pt idx="1">
                  <c:v>0.33653616701806788</c:v>
                </c:pt>
                <c:pt idx="2">
                  <c:v>0.28786609808217184</c:v>
                </c:pt>
                <c:pt idx="3">
                  <c:v>0.16186180985110357</c:v>
                </c:pt>
                <c:pt idx="4">
                  <c:v>0.20853483618725155</c:v>
                </c:pt>
                <c:pt idx="5">
                  <c:v>0.23558925625778368</c:v>
                </c:pt>
                <c:pt idx="6">
                  <c:v>0.32891918739358772</c:v>
                </c:pt>
                <c:pt idx="7">
                  <c:v>0.53252820544937196</c:v>
                </c:pt>
                <c:pt idx="8">
                  <c:v>0.58925236701024897</c:v>
                </c:pt>
                <c:pt idx="9">
                  <c:v>0.69917177672376729</c:v>
                </c:pt>
                <c:pt idx="10">
                  <c:v>0.6756647693993123</c:v>
                </c:pt>
                <c:pt idx="11">
                  <c:v>0.54683207729272953</c:v>
                </c:pt>
                <c:pt idx="12">
                  <c:v>0.41404448342406985</c:v>
                </c:pt>
                <c:pt idx="13">
                  <c:v>0.32002320589142963</c:v>
                </c:pt>
                <c:pt idx="14">
                  <c:v>0.35366320699805198</c:v>
                </c:pt>
                <c:pt idx="15">
                  <c:v>0.51581482752642538</c:v>
                </c:pt>
                <c:pt idx="16">
                  <c:v>0.79498701189403731</c:v>
                </c:pt>
                <c:pt idx="17">
                  <c:v>0.93907621705083422</c:v>
                </c:pt>
                <c:pt idx="18">
                  <c:v>0.95409889853248597</c:v>
                </c:pt>
                <c:pt idx="19">
                  <c:v>0.8291458862370944</c:v>
                </c:pt>
                <c:pt idx="20">
                  <c:v>0.59870386440427614</c:v>
                </c:pt>
                <c:pt idx="21">
                  <c:v>0.37888916053086186</c:v>
                </c:pt>
                <c:pt idx="22">
                  <c:v>0.31030934324028003</c:v>
                </c:pt>
                <c:pt idx="23">
                  <c:v>0.43419697236342319</c:v>
                </c:pt>
                <c:pt idx="24">
                  <c:v>0.55362178176214116</c:v>
                </c:pt>
                <c:pt idx="25">
                  <c:v>0.76982773201855492</c:v>
                </c:pt>
                <c:pt idx="26">
                  <c:v>0.76083126801196133</c:v>
                </c:pt>
                <c:pt idx="27">
                  <c:v>0.5212445961095864</c:v>
                </c:pt>
                <c:pt idx="28">
                  <c:v>0.4215240349035359</c:v>
                </c:pt>
                <c:pt idx="29">
                  <c:v>0.45466462038458061</c:v>
                </c:pt>
                <c:pt idx="30">
                  <c:v>0.53827762945675206</c:v>
                </c:pt>
                <c:pt idx="31">
                  <c:v>0.86904625659381673</c:v>
                </c:pt>
                <c:pt idx="32">
                  <c:v>1.1425558705234899</c:v>
                </c:pt>
                <c:pt idx="33">
                  <c:v>1.2577393121866982</c:v>
                </c:pt>
                <c:pt idx="34">
                  <c:v>1.3883837511962684</c:v>
                </c:pt>
                <c:pt idx="35">
                  <c:v>1.3839807418663743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GDP'!$J$7:$J$42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'IKP, GDP'!$N$7:$N$42</c:f>
              <c:numCache>
                <c:formatCode>0.0</c:formatCode>
                <c:ptCount val="36"/>
                <c:pt idx="0">
                  <c:v>2.1109399206442954E-2</c:v>
                </c:pt>
                <c:pt idx="1">
                  <c:v>1.1122533013038682</c:v>
                </c:pt>
                <c:pt idx="2">
                  <c:v>-0.66795100873478286</c:v>
                </c:pt>
                <c:pt idx="3">
                  <c:v>-1.666368506057746</c:v>
                </c:pt>
                <c:pt idx="4">
                  <c:v>-1.3742219735645849</c:v>
                </c:pt>
                <c:pt idx="5">
                  <c:v>-3.3193206620515316</c:v>
                </c:pt>
                <c:pt idx="6">
                  <c:v>-1.3820188155263022</c:v>
                </c:pt>
                <c:pt idx="7">
                  <c:v>-0.39164053545082356</c:v>
                </c:pt>
                <c:pt idx="8">
                  <c:v>0.26529055919922634</c:v>
                </c:pt>
                <c:pt idx="9">
                  <c:v>2.9267316798766796</c:v>
                </c:pt>
                <c:pt idx="10">
                  <c:v>2.6590935787235437</c:v>
                </c:pt>
                <c:pt idx="11">
                  <c:v>2.4853990124529388</c:v>
                </c:pt>
                <c:pt idx="12">
                  <c:v>3.6242498884260059</c:v>
                </c:pt>
                <c:pt idx="13">
                  <c:v>2.0686204882195813</c:v>
                </c:pt>
                <c:pt idx="14">
                  <c:v>2.0544633965032784</c:v>
                </c:pt>
                <c:pt idx="15">
                  <c:v>2.6890003826914519</c:v>
                </c:pt>
                <c:pt idx="16">
                  <c:v>0.88489248671665843</c:v>
                </c:pt>
                <c:pt idx="17">
                  <c:v>0.91196218067610568</c:v>
                </c:pt>
                <c:pt idx="18">
                  <c:v>0.65666411229687882</c:v>
                </c:pt>
                <c:pt idx="19">
                  <c:v>-0.626333853053755</c:v>
                </c:pt>
                <c:pt idx="20">
                  <c:v>0.34262292055168853</c:v>
                </c:pt>
                <c:pt idx="21">
                  <c:v>-1.9535903360064371</c:v>
                </c:pt>
                <c:pt idx="22">
                  <c:v>-0.94976703744527258</c:v>
                </c:pt>
                <c:pt idx="23">
                  <c:v>0.5926433160528819</c:v>
                </c:pt>
                <c:pt idx="24">
                  <c:v>0.39230142843362825</c:v>
                </c:pt>
                <c:pt idx="25">
                  <c:v>3.4391679849439862</c:v>
                </c:pt>
                <c:pt idx="26">
                  <c:v>2.1664945147272725</c:v>
                </c:pt>
                <c:pt idx="27">
                  <c:v>0.83327893300234079</c:v>
                </c:pt>
                <c:pt idx="28">
                  <c:v>0.12045873032318424</c:v>
                </c:pt>
                <c:pt idx="29">
                  <c:v>7.2770605759682222E-2</c:v>
                </c:pt>
                <c:pt idx="30">
                  <c:v>0.37254256476661401</c:v>
                </c:pt>
                <c:pt idx="31">
                  <c:v>0.33082651864032392</c:v>
                </c:pt>
                <c:pt idx="32">
                  <c:v>1.7749915336637785</c:v>
                </c:pt>
                <c:pt idx="33">
                  <c:v>1.520159937340013</c:v>
                </c:pt>
                <c:pt idx="34">
                  <c:v>1.5545065451878024</c:v>
                </c:pt>
                <c:pt idx="35">
                  <c:v>2.6705558651869628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GDP'!$J$7:$J$42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'IKP, GDP'!$O$7:$O$42</c:f>
              <c:numCache>
                <c:formatCode>0.0</c:formatCode>
                <c:ptCount val="36"/>
                <c:pt idx="0">
                  <c:v>2.0850205697668196</c:v>
                </c:pt>
                <c:pt idx="1">
                  <c:v>1.3907228055591003</c:v>
                </c:pt>
                <c:pt idx="2">
                  <c:v>2.7027904985168241</c:v>
                </c:pt>
                <c:pt idx="3">
                  <c:v>1.1450373360235413</c:v>
                </c:pt>
                <c:pt idx="4">
                  <c:v>1.4449321564906901</c:v>
                </c:pt>
                <c:pt idx="5">
                  <c:v>3.5664461281778679</c:v>
                </c:pt>
                <c:pt idx="6">
                  <c:v>2.4099497610507861</c:v>
                </c:pt>
                <c:pt idx="7">
                  <c:v>2.1013235770321055</c:v>
                </c:pt>
                <c:pt idx="8">
                  <c:v>4.4546653484684828</c:v>
                </c:pt>
                <c:pt idx="9">
                  <c:v>2.7933234709391463</c:v>
                </c:pt>
                <c:pt idx="10">
                  <c:v>2.629655703108956</c:v>
                </c:pt>
                <c:pt idx="11">
                  <c:v>5.6282399290401264</c:v>
                </c:pt>
                <c:pt idx="12">
                  <c:v>1.6333966233899524</c:v>
                </c:pt>
                <c:pt idx="13">
                  <c:v>6.4295641574009395</c:v>
                </c:pt>
                <c:pt idx="14">
                  <c:v>2.0901338841520261</c:v>
                </c:pt>
                <c:pt idx="15">
                  <c:v>0.97744691093326985</c:v>
                </c:pt>
                <c:pt idx="16">
                  <c:v>2.0538446467782667</c:v>
                </c:pt>
                <c:pt idx="17">
                  <c:v>-1.8311190946884881</c:v>
                </c:pt>
                <c:pt idx="18">
                  <c:v>3.1844932796422101</c:v>
                </c:pt>
                <c:pt idx="19">
                  <c:v>-0.10824713019660251</c:v>
                </c:pt>
                <c:pt idx="20">
                  <c:v>2.5404405383947859</c:v>
                </c:pt>
                <c:pt idx="21">
                  <c:v>-6.5369245870491381</c:v>
                </c:pt>
                <c:pt idx="22">
                  <c:v>0.38999819953539228</c:v>
                </c:pt>
                <c:pt idx="23">
                  <c:v>4.3533726678360711</c:v>
                </c:pt>
                <c:pt idx="24">
                  <c:v>1.1758873404574308</c:v>
                </c:pt>
                <c:pt idx="25">
                  <c:v>11.610928703058592</c:v>
                </c:pt>
                <c:pt idx="26">
                  <c:v>6.162025590912787</c:v>
                </c:pt>
                <c:pt idx="27">
                  <c:v>5.3746185642545408</c:v>
                </c:pt>
                <c:pt idx="28">
                  <c:v>8.6201583616545499</c:v>
                </c:pt>
                <c:pt idx="29">
                  <c:v>8.9031470614787409</c:v>
                </c:pt>
                <c:pt idx="30">
                  <c:v>7.8965440499413866</c:v>
                </c:pt>
                <c:pt idx="31">
                  <c:v>2.8804192519436533</c:v>
                </c:pt>
                <c:pt idx="32">
                  <c:v>-0.4041607265665918</c:v>
                </c:pt>
                <c:pt idx="33">
                  <c:v>-3.3067803031407319</c:v>
                </c:pt>
                <c:pt idx="34">
                  <c:v>-8.9338140195682421</c:v>
                </c:pt>
                <c:pt idx="35">
                  <c:v>-4.2349949376536093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GDP'!$J$7:$J$42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'IKP, GDP'!$P$7:$P$42</c:f>
              <c:numCache>
                <c:formatCode>0.0</c:formatCode>
                <c:ptCount val="36"/>
                <c:pt idx="0">
                  <c:v>-1.4412858717442533E-2</c:v>
                </c:pt>
                <c:pt idx="1">
                  <c:v>-0.81389795363670614</c:v>
                </c:pt>
                <c:pt idx="2">
                  <c:v>-3.0691073878731001</c:v>
                </c:pt>
                <c:pt idx="3">
                  <c:v>-0.32645652575210665</c:v>
                </c:pt>
                <c:pt idx="4">
                  <c:v>-2.2338117060567635</c:v>
                </c:pt>
                <c:pt idx="5">
                  <c:v>-3.2692382163880569</c:v>
                </c:pt>
                <c:pt idx="6">
                  <c:v>-0.18689360213701475</c:v>
                </c:pt>
                <c:pt idx="7">
                  <c:v>-3.3461873508247009</c:v>
                </c:pt>
                <c:pt idx="8">
                  <c:v>-4.419075267465332</c:v>
                </c:pt>
                <c:pt idx="9">
                  <c:v>-4.4454453486040268</c:v>
                </c:pt>
                <c:pt idx="10">
                  <c:v>-7.4601042471566963</c:v>
                </c:pt>
                <c:pt idx="11">
                  <c:v>-4.7713617996497248</c:v>
                </c:pt>
                <c:pt idx="12">
                  <c:v>-4.5178059654377201</c:v>
                </c:pt>
                <c:pt idx="13">
                  <c:v>-3.6124208359990346</c:v>
                </c:pt>
                <c:pt idx="14">
                  <c:v>-4.1960905944359261</c:v>
                </c:pt>
                <c:pt idx="15">
                  <c:v>-4.5079859489041887</c:v>
                </c:pt>
                <c:pt idx="16">
                  <c:v>-2.1080201987935081</c:v>
                </c:pt>
                <c:pt idx="17">
                  <c:v>-2.4430133267569905</c:v>
                </c:pt>
                <c:pt idx="18">
                  <c:v>-1.250228889028002</c:v>
                </c:pt>
                <c:pt idx="19">
                  <c:v>-0.58515589205860485</c:v>
                </c:pt>
                <c:pt idx="20">
                  <c:v>-3.5858717527372095</c:v>
                </c:pt>
                <c:pt idx="21">
                  <c:v>9.7889048203235181</c:v>
                </c:pt>
                <c:pt idx="22">
                  <c:v>6.7495465903152571E-2</c:v>
                </c:pt>
                <c:pt idx="23">
                  <c:v>-3.3688693132610048</c:v>
                </c:pt>
                <c:pt idx="24">
                  <c:v>-1.3787229715128326</c:v>
                </c:pt>
                <c:pt idx="25">
                  <c:v>-21.346692235146385</c:v>
                </c:pt>
                <c:pt idx="26">
                  <c:v>-11.363714386381226</c:v>
                </c:pt>
                <c:pt idx="27">
                  <c:v>-8.1623299915135483</c:v>
                </c:pt>
                <c:pt idx="28">
                  <c:v>-11.634161188810722</c:v>
                </c:pt>
                <c:pt idx="29">
                  <c:v>-7.6683000812494351</c:v>
                </c:pt>
                <c:pt idx="30">
                  <c:v>-7.9710974661380423</c:v>
                </c:pt>
                <c:pt idx="31">
                  <c:v>-6.8475430243685977</c:v>
                </c:pt>
                <c:pt idx="32">
                  <c:v>-2.9938243340498745</c:v>
                </c:pt>
                <c:pt idx="33">
                  <c:v>1.6093549072712432</c:v>
                </c:pt>
                <c:pt idx="34">
                  <c:v>6.2702066716165499</c:v>
                </c:pt>
                <c:pt idx="35">
                  <c:v>3.7625554996385424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</c:lvl>
              </c:multiLvlStrCache>
            </c:multiLvlStrRef>
          </c:cat>
          <c:val>
            <c:numRef>
              <c:f>'IKP, GDP'!$K$7:$K$42</c:f>
              <c:numCache>
                <c:formatCode>0.0</c:formatCode>
                <c:ptCount val="36"/>
                <c:pt idx="0">
                  <c:v>3.0447334003553816</c:v>
                </c:pt>
                <c:pt idx="1">
                  <c:v>4.0133863035788142</c:v>
                </c:pt>
                <c:pt idx="2">
                  <c:v>4.323545807452378</c:v>
                </c:pt>
                <c:pt idx="3">
                  <c:v>3.6054910956723418</c:v>
                </c:pt>
                <c:pt idx="4">
                  <c:v>3.9046799683841282</c:v>
                </c:pt>
                <c:pt idx="5">
                  <c:v>1.5844471714808073</c:v>
                </c:pt>
                <c:pt idx="6">
                  <c:v>0.95295731213957957</c:v>
                </c:pt>
                <c:pt idx="7">
                  <c:v>2.2967959140310024</c:v>
                </c:pt>
                <c:pt idx="8">
                  <c:v>2.0827340801853111</c:v>
                </c:pt>
                <c:pt idx="9">
                  <c:v>3.6995831013492353</c:v>
                </c:pt>
                <c:pt idx="10">
                  <c:v>4.0327332556100881</c:v>
                </c:pt>
                <c:pt idx="11">
                  <c:v>3.3849264686689695</c:v>
                </c:pt>
                <c:pt idx="12">
                  <c:v>3.1036541843746601</c:v>
                </c:pt>
                <c:pt idx="13">
                  <c:v>3.906649420825814</c:v>
                </c:pt>
                <c:pt idx="14">
                  <c:v>4.7838394563829878</c:v>
                </c:pt>
                <c:pt idx="15">
                  <c:v>4.9013578737350683</c:v>
                </c:pt>
                <c:pt idx="16">
                  <c:v>2.10892513563119</c:v>
                </c:pt>
                <c:pt idx="17">
                  <c:v>1.238148200506517</c:v>
                </c:pt>
                <c:pt idx="18">
                  <c:v>0.15509476555533031</c:v>
                </c:pt>
                <c:pt idx="19">
                  <c:v>-1.1181792893964593</c:v>
                </c:pt>
                <c:pt idx="20">
                  <c:v>-1.2323258433189932</c:v>
                </c:pt>
                <c:pt idx="21">
                  <c:v>-8.9352295411379785</c:v>
                </c:pt>
                <c:pt idx="22">
                  <c:v>-2.7834011801094016</c:v>
                </c:pt>
                <c:pt idx="23">
                  <c:v>-1.0242440165152411</c:v>
                </c:pt>
                <c:pt idx="24">
                  <c:v>0.89751364463310779</c:v>
                </c:pt>
                <c:pt idx="25">
                  <c:v>11.628971540527777</c:v>
                </c:pt>
                <c:pt idx="26">
                  <c:v>7.3028659533654006</c:v>
                </c:pt>
                <c:pt idx="27">
                  <c:v>6.1366107073563159</c:v>
                </c:pt>
                <c:pt idx="28">
                  <c:v>6.6615886352886955</c:v>
                </c:pt>
                <c:pt idx="29">
                  <c:v>4.047247449670488</c:v>
                </c:pt>
                <c:pt idx="30">
                  <c:v>0.467695343842367</c:v>
                </c:pt>
                <c:pt idx="31">
                  <c:v>1.2614068728054262</c:v>
                </c:pt>
                <c:pt idx="32">
                  <c:v>0.245047801274767</c:v>
                </c:pt>
                <c:pt idx="33">
                  <c:v>-0.27340167125691206</c:v>
                </c:pt>
                <c:pt idx="34">
                  <c:v>0.19602601426527144</c:v>
                </c:pt>
                <c:pt idx="35">
                  <c:v>-0.17123641483532959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0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4635.8999999999996</c:v>
                </c:pt>
                <c:pt idx="38">
                  <c:v>4454.2</c:v>
                </c:pt>
                <c:pt idx="39">
                  <c:v>4780.2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0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-5908.1</c:v>
                </c:pt>
                <c:pt idx="38">
                  <c:v>-5781.1</c:v>
                </c:pt>
                <c:pt idx="39">
                  <c:v>-5698.5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0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-1272.2000000000007</c:v>
                </c:pt>
                <c:pt idx="38">
                  <c:v>-1326.9000000000005</c:v>
                </c:pt>
                <c:pt idx="39">
                  <c:v>-918.30000000000018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0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-12.668000115905933</c:v>
                </c:pt>
                <c:pt idx="38">
                  <c:v>-12.666408291920195</c:v>
                </c:pt>
                <c:pt idx="39">
                  <c:v>-8.5764462748168739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'Exp-Imp'!$D$2:$AQ$3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0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4635.8999999999996</c:v>
                </c:pt>
                <c:pt idx="38">
                  <c:v>4454.2</c:v>
                </c:pt>
                <c:pt idx="39">
                  <c:v>4780.2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'Exp-Imp'!$D$2:$AQ$3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0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-5908.1</c:v>
                </c:pt>
                <c:pt idx="38">
                  <c:v>-5781.1</c:v>
                </c:pt>
                <c:pt idx="39">
                  <c:v>-5698.5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0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-1272.2000000000007</c:v>
                </c:pt>
                <c:pt idx="38">
                  <c:v>-1326.9000000000005</c:v>
                </c:pt>
                <c:pt idx="39">
                  <c:v>-918.30000000000018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'Exp-Imp'!$D$2:$AQ$3</c:f>
              <c:multiLvlStrCache>
                <c:ptCount val="4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'Exp-Imp'!$D$9:$AQ$9</c:f>
              <c:numCache>
                <c:formatCode>0.0</c:formatCode>
                <c:ptCount val="40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-12.668000115905933</c:v>
                </c:pt>
                <c:pt idx="38">
                  <c:v>-12.666408291920195</c:v>
                </c:pt>
                <c:pt idx="39">
                  <c:v>-8.5764462748168739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1"/>
  <sheetViews>
    <sheetView showGridLines="0" tabSelected="1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44" customWidth="1"/>
    <col min="2" max="5" width="9.85546875" style="57" customWidth="1"/>
    <col min="6" max="6" width="10" style="57" customWidth="1"/>
    <col min="7" max="7" width="10.85546875" style="57" customWidth="1"/>
    <col min="8" max="8" width="10.7109375" style="57" customWidth="1"/>
    <col min="9" max="9" width="11.85546875" style="57" customWidth="1"/>
    <col min="10" max="10" width="11.28515625" style="57" customWidth="1"/>
    <col min="11" max="11" width="10.7109375" style="57" customWidth="1"/>
    <col min="12" max="12" width="11.28515625" style="57" customWidth="1"/>
    <col min="13" max="13" width="11" style="57" customWidth="1"/>
    <col min="14" max="14" width="12.5703125" style="57" customWidth="1"/>
    <col min="15" max="15" width="15.7109375" style="57" customWidth="1"/>
    <col min="16" max="16" width="11" style="57" customWidth="1"/>
    <col min="17" max="17" width="12.42578125" style="57" customWidth="1"/>
    <col min="18" max="18" width="11.5703125" style="57" customWidth="1"/>
    <col min="19" max="19" width="12.28515625" style="57" customWidth="1"/>
    <col min="20" max="20" width="9.85546875" style="57" customWidth="1"/>
    <col min="21" max="21" width="10.5703125" style="57" customWidth="1"/>
    <col min="22" max="25" width="9.7109375" style="57" customWidth="1"/>
    <col min="26" max="26" width="10.85546875" style="57" customWidth="1"/>
    <col min="27" max="27" width="11.85546875" style="57" customWidth="1"/>
    <col min="28" max="28" width="9.7109375" style="57" customWidth="1"/>
    <col min="29" max="29" width="11" style="57" customWidth="1"/>
    <col min="30" max="31" width="9.42578125" style="57" customWidth="1"/>
    <col min="32" max="32" width="10.28515625" style="57" customWidth="1"/>
    <col min="33" max="33" width="10.85546875" style="57" customWidth="1"/>
    <col min="34" max="34" width="13" style="57" customWidth="1"/>
    <col min="35" max="35" width="11.28515625" style="57" customWidth="1"/>
    <col min="36" max="36" width="12" style="57" customWidth="1"/>
    <col min="37" max="37" width="10.140625" style="57" customWidth="1"/>
    <col min="38" max="41" width="8.140625" style="57" customWidth="1"/>
    <col min="42" max="45" width="9.140625" style="2" customWidth="1"/>
    <col min="46" max="46" width="14.42578125" style="5" hidden="1" customWidth="1"/>
    <col min="47" max="48" width="13.28515625" style="5" hidden="1" customWidth="1"/>
    <col min="49" max="16384" width="9.140625" style="5" hidden="1"/>
  </cols>
  <sheetData>
    <row r="1" spans="1:47" ht="14.45" customHeight="1" x14ac:dyDescent="0.2">
      <c r="A1" s="165" t="s">
        <v>0</v>
      </c>
      <c r="B1" s="167" t="s">
        <v>1</v>
      </c>
      <c r="C1" s="168"/>
      <c r="D1" s="168"/>
      <c r="E1" s="168"/>
      <c r="F1" s="164">
        <v>2016</v>
      </c>
      <c r="G1" s="167" t="s">
        <v>2</v>
      </c>
      <c r="H1" s="168"/>
      <c r="I1" s="168"/>
      <c r="J1" s="168"/>
      <c r="K1" s="164">
        <v>2017</v>
      </c>
      <c r="L1" s="161" t="s">
        <v>3</v>
      </c>
      <c r="M1" s="162"/>
      <c r="N1" s="162"/>
      <c r="O1" s="163"/>
      <c r="P1" s="164">
        <v>2018</v>
      </c>
      <c r="Q1" s="154" t="s">
        <v>102</v>
      </c>
      <c r="R1" s="155"/>
      <c r="S1" s="155"/>
      <c r="T1" s="61"/>
      <c r="U1" s="164">
        <v>2019</v>
      </c>
      <c r="V1" s="154" t="s">
        <v>103</v>
      </c>
      <c r="W1" s="155"/>
      <c r="X1" s="155"/>
      <c r="Y1" s="61"/>
      <c r="Z1" s="164">
        <v>2020</v>
      </c>
      <c r="AA1" s="154" t="s">
        <v>110</v>
      </c>
      <c r="AB1" s="155"/>
      <c r="AC1" s="155"/>
      <c r="AD1" s="156"/>
      <c r="AE1" s="157">
        <v>2021</v>
      </c>
      <c r="AF1" s="154">
        <v>2022</v>
      </c>
      <c r="AG1" s="155"/>
      <c r="AH1" s="155"/>
      <c r="AI1" s="156"/>
      <c r="AJ1" s="157">
        <v>2022</v>
      </c>
      <c r="AK1" s="154">
        <v>2023</v>
      </c>
      <c r="AL1" s="155"/>
      <c r="AM1" s="155"/>
      <c r="AN1" s="156"/>
      <c r="AO1" s="157">
        <v>2023</v>
      </c>
      <c r="AP1" s="159" t="s">
        <v>130</v>
      </c>
      <c r="AQ1" s="160"/>
      <c r="AR1" s="160"/>
      <c r="AS1" s="160"/>
    </row>
    <row r="2" spans="1:47" ht="18.75" customHeight="1" x14ac:dyDescent="0.2">
      <c r="A2" s="166"/>
      <c r="B2" s="1" t="s">
        <v>4</v>
      </c>
      <c r="C2" s="1" t="s">
        <v>5</v>
      </c>
      <c r="D2" s="1" t="s">
        <v>6</v>
      </c>
      <c r="E2" s="1" t="s">
        <v>7</v>
      </c>
      <c r="F2" s="158"/>
      <c r="G2" s="8" t="s">
        <v>4</v>
      </c>
      <c r="H2" s="8" t="s">
        <v>5</v>
      </c>
      <c r="I2" s="8" t="s">
        <v>6</v>
      </c>
      <c r="J2" s="8" t="s">
        <v>7</v>
      </c>
      <c r="K2" s="158"/>
      <c r="L2" s="8" t="s">
        <v>4</v>
      </c>
      <c r="M2" s="8" t="s">
        <v>5</v>
      </c>
      <c r="N2" s="8" t="s">
        <v>6</v>
      </c>
      <c r="O2" s="8" t="s">
        <v>7</v>
      </c>
      <c r="P2" s="158"/>
      <c r="Q2" s="8" t="s">
        <v>4</v>
      </c>
      <c r="R2" s="8" t="s">
        <v>5</v>
      </c>
      <c r="S2" s="8" t="s">
        <v>6</v>
      </c>
      <c r="T2" s="8" t="s">
        <v>7</v>
      </c>
      <c r="U2" s="158"/>
      <c r="V2" s="8" t="s">
        <v>4</v>
      </c>
      <c r="W2" s="8" t="s">
        <v>5</v>
      </c>
      <c r="X2" s="8" t="s">
        <v>6</v>
      </c>
      <c r="Y2" s="8" t="s">
        <v>7</v>
      </c>
      <c r="Z2" s="158"/>
      <c r="AA2" s="8" t="s">
        <v>4</v>
      </c>
      <c r="AB2" s="8" t="s">
        <v>5</v>
      </c>
      <c r="AC2" s="8" t="s">
        <v>6</v>
      </c>
      <c r="AD2" s="8" t="s">
        <v>7</v>
      </c>
      <c r="AE2" s="158"/>
      <c r="AF2" s="8" t="s">
        <v>4</v>
      </c>
      <c r="AG2" s="8" t="s">
        <v>5</v>
      </c>
      <c r="AH2" s="8" t="s">
        <v>6</v>
      </c>
      <c r="AI2" s="8" t="s">
        <v>7</v>
      </c>
      <c r="AJ2" s="158"/>
      <c r="AK2" s="8" t="s">
        <v>4</v>
      </c>
      <c r="AL2" s="8" t="s">
        <v>5</v>
      </c>
      <c r="AM2" s="8" t="s">
        <v>6</v>
      </c>
      <c r="AN2" s="8" t="s">
        <v>7</v>
      </c>
      <c r="AO2" s="158"/>
      <c r="AP2" s="37">
        <v>2023</v>
      </c>
      <c r="AQ2" s="37">
        <v>2024</v>
      </c>
      <c r="AR2" s="37">
        <v>2025</v>
      </c>
      <c r="AS2" s="37">
        <v>2026</v>
      </c>
    </row>
    <row r="3" spans="1:47" x14ac:dyDescent="0.2">
      <c r="A3" s="11" t="s">
        <v>8</v>
      </c>
      <c r="B3" s="9">
        <f t="shared" ref="B3:E4" si="0">F10/B10-1</f>
        <v>3.9046799683841282E-2</v>
      </c>
      <c r="C3" s="9">
        <f t="shared" si="0"/>
        <v>1.5844471714808073E-2</v>
      </c>
      <c r="D3" s="9">
        <f t="shared" si="0"/>
        <v>9.5295731213957957E-3</v>
      </c>
      <c r="E3" s="9">
        <f t="shared" si="0"/>
        <v>2.2967959140310024E-2</v>
      </c>
      <c r="F3" s="10">
        <f>H14/G14-1</f>
        <v>2.3686147466442264E-2</v>
      </c>
      <c r="G3" s="43">
        <f t="shared" ref="G3:J4" si="1">J10/F10-1</f>
        <v>2.0827340801853111E-2</v>
      </c>
      <c r="H3" s="9">
        <f t="shared" si="1"/>
        <v>3.6995831013492353E-2</v>
      </c>
      <c r="I3" s="9">
        <f t="shared" si="1"/>
        <v>4.0327332556100881E-2</v>
      </c>
      <c r="J3" s="9">
        <f t="shared" si="1"/>
        <v>3.3849264686689695E-2</v>
      </c>
      <c r="K3" s="10">
        <f>I14/H14-1</f>
        <v>3.3124759358745814E-2</v>
      </c>
      <c r="L3" s="9">
        <f t="shared" ref="L3:N4" si="2">N10/J10-1</f>
        <v>3.1036541843746601E-2</v>
      </c>
      <c r="M3" s="9">
        <f t="shared" si="2"/>
        <v>3.906649420825814E-2</v>
      </c>
      <c r="N3" s="9">
        <f t="shared" si="2"/>
        <v>4.7838394563829878E-2</v>
      </c>
      <c r="O3" s="11">
        <f>Q10/M10-1</f>
        <v>4.9013578737350683E-2</v>
      </c>
      <c r="P3" s="10">
        <f>J14/I14-1</f>
        <v>3.9905192406926915E-2</v>
      </c>
      <c r="Q3" s="43">
        <f t="shared" ref="Q3:T4" si="3">R10/N10-1</f>
        <v>2.10892513563119E-2</v>
      </c>
      <c r="R3" s="9">
        <f t="shared" si="3"/>
        <v>1.238148200506517E-2</v>
      </c>
      <c r="S3" s="9">
        <f t="shared" si="3"/>
        <v>1.5509476555533031E-3</v>
      </c>
      <c r="T3" s="9">
        <f t="shared" si="3"/>
        <v>-1.1181792893964593E-2</v>
      </c>
      <c r="U3" s="10">
        <f>K14/J14-1</f>
        <v>5.8750238349409845E-3</v>
      </c>
      <c r="V3" s="43">
        <f t="shared" ref="V3:Y4" si="4">V10/R10-1</f>
        <v>-1.2323258433189932E-2</v>
      </c>
      <c r="W3" s="43">
        <f t="shared" si="4"/>
        <v>-8.935229541137979E-2</v>
      </c>
      <c r="X3" s="43">
        <f t="shared" si="4"/>
        <v>-2.7834011801094016E-2</v>
      </c>
      <c r="Y3" s="43">
        <f t="shared" si="4"/>
        <v>-1.0242440165152411E-2</v>
      </c>
      <c r="Z3" s="10">
        <f>L14/K14-1</f>
        <v>-3.5138028419790635E-2</v>
      </c>
      <c r="AA3" s="43">
        <f t="shared" ref="AA3:AD4" si="5">Z10/V10-1</f>
        <v>8.9751364463310779E-3</v>
      </c>
      <c r="AB3" s="43">
        <f t="shared" si="5"/>
        <v>0.11628971540527777</v>
      </c>
      <c r="AC3" s="43">
        <f t="shared" si="5"/>
        <v>7.3028659533654006E-2</v>
      </c>
      <c r="AD3" s="43">
        <f t="shared" si="5"/>
        <v>6.1366107073563159E-2</v>
      </c>
      <c r="AE3" s="10">
        <f>M14/L14-1</f>
        <v>6.7317352782466422E-2</v>
      </c>
      <c r="AF3" s="43">
        <f t="shared" ref="AF3:AI4" si="6">AD10/Z10-1</f>
        <v>6.6615886352886955E-2</v>
      </c>
      <c r="AG3" s="43">
        <f t="shared" si="6"/>
        <v>4.047247449670488E-2</v>
      </c>
      <c r="AH3" s="43">
        <f t="shared" si="6"/>
        <v>4.67695343842367E-3</v>
      </c>
      <c r="AI3" s="43">
        <f t="shared" si="6"/>
        <v>1.2614068728054262E-2</v>
      </c>
      <c r="AJ3" s="10">
        <f>N14/M14-1</f>
        <v>2.9547317714362364E-2</v>
      </c>
      <c r="AK3" s="43">
        <f t="shared" ref="AK3:AN4" si="7">AH10/AD10-1</f>
        <v>2.45047801274767E-3</v>
      </c>
      <c r="AL3" s="43">
        <f t="shared" si="7"/>
        <v>-2.7340167125691206E-3</v>
      </c>
      <c r="AM3" s="12">
        <f t="shared" si="7"/>
        <v>1.9602601426527144E-3</v>
      </c>
      <c r="AN3" s="12">
        <f t="shared" si="7"/>
        <v>-1.7123641483532959E-3</v>
      </c>
      <c r="AO3" s="10">
        <f>O14/N14-1</f>
        <v>-2.8253955840069622E-3</v>
      </c>
      <c r="AP3" s="115">
        <v>0.01</v>
      </c>
      <c r="AQ3" s="115">
        <v>2.5000000000000001E-2</v>
      </c>
      <c r="AR3" s="115">
        <v>2.9000000000000001E-2</v>
      </c>
      <c r="AS3" s="115">
        <v>2.9000000000000001E-2</v>
      </c>
    </row>
    <row r="4" spans="1:47" x14ac:dyDescent="0.2">
      <c r="A4" s="14" t="s">
        <v>9</v>
      </c>
      <c r="B4" s="12">
        <f t="shared" si="0"/>
        <v>3.9576302012740872E-2</v>
      </c>
      <c r="C4" s="12">
        <f t="shared" si="0"/>
        <v>1.8417334727169665E-2</v>
      </c>
      <c r="D4" s="12">
        <f t="shared" si="0"/>
        <v>1.7865485546844528E-2</v>
      </c>
      <c r="E4" s="12">
        <f t="shared" si="0"/>
        <v>4.5770116735193822E-2</v>
      </c>
      <c r="F4" s="13">
        <f>H15/G15-1</f>
        <v>3.2524576831487906E-2</v>
      </c>
      <c r="G4" s="12">
        <f t="shared" si="1"/>
        <v>4.4694074103553971E-2</v>
      </c>
      <c r="H4" s="12">
        <f t="shared" si="1"/>
        <v>6.8222413397586612E-2</v>
      </c>
      <c r="I4" s="12">
        <f t="shared" si="1"/>
        <v>7.5937979716008908E-2</v>
      </c>
      <c r="J4" s="12">
        <f t="shared" si="1"/>
        <v>6.3744149626007607E-2</v>
      </c>
      <c r="K4" s="13">
        <f>I15/H15-1</f>
        <v>6.3580008674360089E-2</v>
      </c>
      <c r="L4" s="12">
        <f t="shared" si="2"/>
        <v>6.8532345946449968E-2</v>
      </c>
      <c r="M4" s="12">
        <f t="shared" si="2"/>
        <v>7.969537609485422E-2</v>
      </c>
      <c r="N4" s="12">
        <f t="shared" si="2"/>
        <v>8.9164984163536021E-2</v>
      </c>
      <c r="O4" s="14">
        <f>Q11/M11-1</f>
        <v>9.0868898051597036E-2</v>
      </c>
      <c r="P4" s="13">
        <f>J15/I15-1</f>
        <v>8.0384234866079929E-2</v>
      </c>
      <c r="Q4" s="45">
        <f t="shared" si="3"/>
        <v>7.8140813841375723E-2</v>
      </c>
      <c r="R4" s="12">
        <f t="shared" si="3"/>
        <v>5.5748978451209963E-2</v>
      </c>
      <c r="S4" s="12">
        <f t="shared" si="3"/>
        <v>4.0028581124289975E-2</v>
      </c>
      <c r="T4" s="12">
        <f t="shared" si="3"/>
        <v>2.4764596810878059E-2</v>
      </c>
      <c r="U4" s="13">
        <f>K15/J15-1</f>
        <v>4.8684043895022677E-2</v>
      </c>
      <c r="V4" s="45">
        <f t="shared" si="4"/>
        <v>2.1020360059543552E-2</v>
      </c>
      <c r="W4" s="45">
        <f t="shared" si="4"/>
        <v>-7.1663264543584515E-2</v>
      </c>
      <c r="X4" s="45">
        <f t="shared" si="4"/>
        <v>-1.3327681119460699E-2</v>
      </c>
      <c r="Y4" s="45">
        <f t="shared" si="4"/>
        <v>4.6061270271089416E-3</v>
      </c>
      <c r="Z4" s="13">
        <f>L15/K15-1</f>
        <v>-1.5157458725905015E-2</v>
      </c>
      <c r="AA4" s="45">
        <f t="shared" si="5"/>
        <v>1.4087501256621282E-2</v>
      </c>
      <c r="AB4" s="45">
        <f t="shared" si="5"/>
        <v>0.14608898326387965</v>
      </c>
      <c r="AC4" s="45">
        <f t="shared" si="5"/>
        <v>0.11702538472473845</v>
      </c>
      <c r="AD4" s="45">
        <f t="shared" si="5"/>
        <v>0.1389128538990243</v>
      </c>
      <c r="AE4" s="13">
        <f>M15/L15-1</f>
        <v>0.10758976696428513</v>
      </c>
      <c r="AF4" s="45">
        <f t="shared" si="6"/>
        <v>0.16113558567449182</v>
      </c>
      <c r="AG4" s="45">
        <f t="shared" si="6"/>
        <v>0.16787798148316102</v>
      </c>
      <c r="AH4" s="45">
        <f t="shared" si="6"/>
        <v>0.15431508148366224</v>
      </c>
      <c r="AI4" s="45">
        <f t="shared" si="6"/>
        <v>0.12438732137005326</v>
      </c>
      <c r="AJ4" s="13">
        <f>N15/M15-1</f>
        <v>0.15104696606176171</v>
      </c>
      <c r="AK4" s="45">
        <f t="shared" si="7"/>
        <v>0.10940576624942056</v>
      </c>
      <c r="AL4" s="45">
        <f t="shared" si="7"/>
        <v>6.0401094132883859E-2</v>
      </c>
      <c r="AM4" s="14">
        <f t="shared" si="7"/>
        <v>2.7821647340217082E-2</v>
      </c>
      <c r="AN4" s="14">
        <f t="shared" si="7"/>
        <v>2.961325222642186E-2</v>
      </c>
      <c r="AO4" s="13">
        <f>O15/N15-1</f>
        <v>5.1108514633141366E-2</v>
      </c>
      <c r="AP4" s="45">
        <v>0.11</v>
      </c>
      <c r="AQ4" s="45">
        <v>5.5E-2</v>
      </c>
      <c r="AR4" s="45">
        <v>6.2E-2</v>
      </c>
      <c r="AS4" s="45">
        <v>5.8000000000000003E-2</v>
      </c>
    </row>
    <row r="5" spans="1:47" x14ac:dyDescent="0.2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12">
        <f>AJ18/AF18-1</f>
        <v>5.0202973660954608E-2</v>
      </c>
      <c r="AN5" s="12">
        <f>AK18/AG18-1</f>
        <v>1.2213326561497428E-2</v>
      </c>
      <c r="AO5" s="15">
        <f>O21</f>
        <v>8.9379421953439175E-2</v>
      </c>
      <c r="AP5" s="45">
        <v>0.1</v>
      </c>
      <c r="AQ5" s="45">
        <v>2.1999999999999999E-2</v>
      </c>
      <c r="AR5" s="45">
        <v>2.5000000000000001E-2</v>
      </c>
      <c r="AS5" s="45">
        <v>2.3E-2</v>
      </c>
    </row>
    <row r="6" spans="1:47" x14ac:dyDescent="0.2">
      <c r="A6" s="17" t="s">
        <v>11</v>
      </c>
      <c r="B6" s="17">
        <f>F25-1</f>
        <v>0</v>
      </c>
      <c r="C6" s="17">
        <f>G25-1</f>
        <v>0</v>
      </c>
      <c r="D6" s="17">
        <f>H25-1</f>
        <v>6.0000000000000053E-3</v>
      </c>
      <c r="E6" s="17">
        <f>I25-1</f>
        <v>2.200000000000002E-2</v>
      </c>
      <c r="F6" s="18">
        <f>H28-1</f>
        <v>8.999999999999897E-3</v>
      </c>
      <c r="G6" s="16">
        <f>J25-1</f>
        <v>2.0000000000000018E-2</v>
      </c>
      <c r="H6" s="16">
        <f>K25-1</f>
        <v>3.2000000000000028E-2</v>
      </c>
      <c r="I6" s="16">
        <f>L25-1</f>
        <v>3.6000000000000032E-2</v>
      </c>
      <c r="J6" s="16">
        <f>M25-1</f>
        <v>2.8000000000000025E-2</v>
      </c>
      <c r="K6" s="18">
        <f>I28-1</f>
        <v>2.8999999999999915E-2</v>
      </c>
      <c r="L6" s="16">
        <f>N25-1</f>
        <v>3.8000000000000034E-2</v>
      </c>
      <c r="M6" s="16">
        <f>O25-1</f>
        <v>3.6999999999999922E-2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7">
        <f>R25-1</f>
        <v>5.8999999999999941E-2</v>
      </c>
      <c r="R6" s="16">
        <f>S25-1</f>
        <v>5.0000000000000044E-2</v>
      </c>
      <c r="S6" s="16">
        <f>T25-1</f>
        <v>4.0000000000000036E-2</v>
      </c>
      <c r="T6" s="16">
        <f>U25-1</f>
        <v>3.8000000000000034E-2</v>
      </c>
      <c r="U6" s="19">
        <f>K28-1</f>
        <v>4.2999999999999927E-2</v>
      </c>
      <c r="V6" s="47">
        <f>V25-1</f>
        <v>4.0999999999999925E-2</v>
      </c>
      <c r="W6" s="47">
        <f>W25-1</f>
        <v>1.8000000000000016E-2</v>
      </c>
      <c r="X6" s="47">
        <f>X25-1</f>
        <v>1.8000000000000016E-2</v>
      </c>
      <c r="Y6" s="47">
        <f>Y25-1</f>
        <v>1.8000000000000016E-2</v>
      </c>
      <c r="Z6" s="19">
        <f>L28-1</f>
        <v>2.0999999999999908E-2</v>
      </c>
      <c r="AA6" s="47">
        <f>Z25-1</f>
        <v>-3.0000000000000027E-3</v>
      </c>
      <c r="AB6" s="47">
        <f>AA25-1</f>
        <v>2.4000000000000021E-2</v>
      </c>
      <c r="AC6" s="47">
        <f>AB25-1</f>
        <v>4.4999999999999929E-2</v>
      </c>
      <c r="AD6" s="47">
        <f>AC25-1</f>
        <v>7.2000000000000064E-2</v>
      </c>
      <c r="AE6" s="19">
        <f>M28-1</f>
        <v>3.8000000000000034E-2</v>
      </c>
      <c r="AF6" s="47">
        <f>AD25-1</f>
        <v>0.10499999999999998</v>
      </c>
      <c r="AG6" s="47">
        <f>AE25-1</f>
        <v>0.1319999999999999</v>
      </c>
      <c r="AH6" s="47">
        <f>AF25-1</f>
        <v>0.14999999999999991</v>
      </c>
      <c r="AI6" s="47">
        <f>AG25-1</f>
        <v>0.13300000000000001</v>
      </c>
      <c r="AJ6" s="19">
        <f>N28-1</f>
        <v>0.1180000000000001</v>
      </c>
      <c r="AK6" s="47">
        <f>AH25-1</f>
        <v>0.1120000000000001</v>
      </c>
      <c r="AL6" s="47">
        <f>AI25-1</f>
        <v>6.0999999999999943E-2</v>
      </c>
      <c r="AM6" s="47">
        <f>AJ25-1</f>
        <v>2.4000000000000021E-2</v>
      </c>
      <c r="AN6" s="47">
        <f>AK25-1</f>
        <v>1.6000000000000014E-2</v>
      </c>
      <c r="AO6" s="19">
        <f>O28-1</f>
        <v>5.4000000000000048E-2</v>
      </c>
      <c r="AP6" s="47">
        <v>9.9000000000000005E-2</v>
      </c>
      <c r="AQ6" s="47">
        <v>2.9000000000000001E-2</v>
      </c>
      <c r="AR6" s="47">
        <v>3.2000000000000001E-2</v>
      </c>
      <c r="AS6" s="47">
        <v>2.8000000000000001E-2</v>
      </c>
    </row>
    <row r="7" spans="1:47" x14ac:dyDescent="0.2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65"/>
      <c r="R7" s="65"/>
      <c r="S7" s="65"/>
      <c r="T7" s="65"/>
      <c r="U7" s="50"/>
      <c r="V7" s="2"/>
      <c r="W7" s="2"/>
      <c r="X7" s="2"/>
      <c r="Y7" s="2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127"/>
      <c r="AP7" s="132"/>
      <c r="AQ7" s="65"/>
      <c r="AR7" s="50"/>
      <c r="AS7" s="50"/>
    </row>
    <row r="8" spans="1:47" x14ac:dyDescent="0.2">
      <c r="A8" s="64" t="s">
        <v>12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2"/>
      <c r="Z8" s="50"/>
      <c r="AA8" s="50"/>
      <c r="AB8" s="50"/>
      <c r="AC8" s="50"/>
      <c r="AD8" s="50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127"/>
      <c r="AP8" s="132"/>
      <c r="AQ8" s="65"/>
      <c r="AR8" s="50"/>
      <c r="AS8" s="50"/>
    </row>
    <row r="9" spans="1:47" ht="12.95" customHeight="1" x14ac:dyDescent="0.2">
      <c r="A9" s="53" t="s">
        <v>13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54" t="s">
        <v>123</v>
      </c>
      <c r="AE9" s="54" t="s">
        <v>124</v>
      </c>
      <c r="AF9" s="54" t="s">
        <v>125</v>
      </c>
      <c r="AG9" s="54" t="s">
        <v>126</v>
      </c>
      <c r="AH9" s="54" t="s">
        <v>127</v>
      </c>
      <c r="AI9" s="54" t="s">
        <v>128</v>
      </c>
      <c r="AJ9" s="54" t="s">
        <v>132</v>
      </c>
      <c r="AK9" s="54" t="s">
        <v>134</v>
      </c>
      <c r="AL9" s="127"/>
      <c r="AM9" s="127"/>
      <c r="AN9" s="127"/>
      <c r="AO9" s="127"/>
      <c r="AP9" s="132"/>
      <c r="AQ9" s="65"/>
      <c r="AR9" s="50"/>
      <c r="AS9" s="49"/>
    </row>
    <row r="10" spans="1:47" ht="15" x14ac:dyDescent="0.25">
      <c r="A10" s="142" t="s">
        <v>133</v>
      </c>
      <c r="B10" s="98">
        <v>6062776</v>
      </c>
      <c r="C10" s="98">
        <v>6145866</v>
      </c>
      <c r="D10" s="98">
        <v>6198179</v>
      </c>
      <c r="E10" s="98">
        <v>6179391</v>
      </c>
      <c r="F10" s="98">
        <v>6299508</v>
      </c>
      <c r="G10" s="98">
        <v>6243244</v>
      </c>
      <c r="H10" s="98">
        <v>6257245</v>
      </c>
      <c r="I10" s="98">
        <v>6321319</v>
      </c>
      <c r="J10" s="98">
        <v>6430710</v>
      </c>
      <c r="K10" s="98">
        <v>6474218</v>
      </c>
      <c r="L10" s="98">
        <v>6509583</v>
      </c>
      <c r="M10" s="98">
        <v>6535291</v>
      </c>
      <c r="N10" s="98">
        <v>6630297</v>
      </c>
      <c r="O10" s="98">
        <v>6727143</v>
      </c>
      <c r="P10" s="98">
        <v>6820991</v>
      </c>
      <c r="Q10" s="98">
        <v>6855609</v>
      </c>
      <c r="R10" s="98">
        <v>6770125</v>
      </c>
      <c r="S10" s="98">
        <v>6810435</v>
      </c>
      <c r="T10" s="98">
        <v>6831570</v>
      </c>
      <c r="U10" s="98">
        <v>6778951</v>
      </c>
      <c r="V10" s="98">
        <v>6686695</v>
      </c>
      <c r="W10" s="98">
        <v>6201907</v>
      </c>
      <c r="X10" s="98">
        <v>6641420</v>
      </c>
      <c r="Y10" s="98">
        <v>6709518</v>
      </c>
      <c r="Z10" s="98">
        <v>6746709</v>
      </c>
      <c r="AA10" s="98">
        <v>6923125</v>
      </c>
      <c r="AB10" s="98">
        <v>7126434</v>
      </c>
      <c r="AC10" s="98">
        <v>7121255</v>
      </c>
      <c r="AD10" s="98">
        <v>7196147</v>
      </c>
      <c r="AE10" s="98">
        <v>7203321</v>
      </c>
      <c r="AF10" s="98">
        <v>7159764</v>
      </c>
      <c r="AG10" s="98">
        <v>7211083</v>
      </c>
      <c r="AH10" s="98">
        <v>7213781</v>
      </c>
      <c r="AI10" s="98">
        <v>7183627</v>
      </c>
      <c r="AJ10" s="119">
        <v>7173799</v>
      </c>
      <c r="AK10" s="119">
        <v>7198735</v>
      </c>
      <c r="AL10" s="153"/>
      <c r="AM10" s="135"/>
      <c r="AN10" s="135"/>
      <c r="AO10" s="127"/>
      <c r="AP10" s="132"/>
      <c r="AQ10" s="65"/>
      <c r="AR10" s="50"/>
      <c r="AS10" s="49"/>
    </row>
    <row r="11" spans="1:47" ht="15" x14ac:dyDescent="0.25">
      <c r="A11" s="142" t="s">
        <v>33</v>
      </c>
      <c r="B11" s="98">
        <v>6042606</v>
      </c>
      <c r="C11" s="98">
        <v>6150890</v>
      </c>
      <c r="D11" s="98">
        <v>6200895</v>
      </c>
      <c r="E11" s="98">
        <v>6180998</v>
      </c>
      <c r="F11" s="98">
        <v>6281750</v>
      </c>
      <c r="G11" s="98">
        <v>6264173</v>
      </c>
      <c r="H11" s="98">
        <v>6311677</v>
      </c>
      <c r="I11" s="98">
        <v>6463903</v>
      </c>
      <c r="J11" s="98">
        <v>6562507</v>
      </c>
      <c r="K11" s="98">
        <v>6691530</v>
      </c>
      <c r="L11" s="98">
        <v>6790973</v>
      </c>
      <c r="M11" s="98">
        <v>6875939</v>
      </c>
      <c r="N11" s="98">
        <v>7012251</v>
      </c>
      <c r="O11" s="98">
        <v>7224814</v>
      </c>
      <c r="P11" s="98">
        <v>7396490</v>
      </c>
      <c r="Q11" s="98">
        <v>7500748</v>
      </c>
      <c r="R11" s="98">
        <v>7560194</v>
      </c>
      <c r="S11" s="98">
        <v>7627590</v>
      </c>
      <c r="T11" s="98">
        <v>7692561</v>
      </c>
      <c r="U11" s="98">
        <v>7686501</v>
      </c>
      <c r="V11" s="98">
        <v>7719112</v>
      </c>
      <c r="W11" s="98">
        <v>7080972</v>
      </c>
      <c r="X11" s="98">
        <v>7590037</v>
      </c>
      <c r="Y11" s="98">
        <v>7721906</v>
      </c>
      <c r="Z11" s="98">
        <v>7827855</v>
      </c>
      <c r="AA11" s="98">
        <v>8115424</v>
      </c>
      <c r="AB11" s="98">
        <v>8478264</v>
      </c>
      <c r="AC11" s="98">
        <v>8794578</v>
      </c>
      <c r="AD11" s="98">
        <v>9089201</v>
      </c>
      <c r="AE11" s="98">
        <v>9477825</v>
      </c>
      <c r="AF11" s="98">
        <v>9786588</v>
      </c>
      <c r="AG11" s="98">
        <v>9888512</v>
      </c>
      <c r="AH11" s="98">
        <v>10083612</v>
      </c>
      <c r="AI11" s="98">
        <v>10050296</v>
      </c>
      <c r="AJ11" s="119">
        <v>10058867</v>
      </c>
      <c r="AK11" s="119">
        <v>10181343</v>
      </c>
      <c r="AL11" s="153"/>
      <c r="AM11" s="135"/>
      <c r="AN11" s="135"/>
      <c r="AO11" s="127"/>
      <c r="AP11" s="132"/>
      <c r="AQ11" s="98"/>
      <c r="AR11" s="62"/>
      <c r="AS11" s="49"/>
    </row>
    <row r="12" spans="1:47" ht="18.75" customHeight="1" x14ac:dyDescent="0.25">
      <c r="A12" s="152" t="s">
        <v>112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31"/>
      <c r="M12" s="131"/>
      <c r="N12" s="49"/>
      <c r="O12" s="49"/>
      <c r="P12" s="58"/>
      <c r="Q12" s="58"/>
      <c r="R12" s="58"/>
      <c r="S12" s="58"/>
      <c r="T12" s="58"/>
      <c r="U12" s="58"/>
      <c r="V12" s="92"/>
      <c r="W12" s="58"/>
      <c r="X12" s="58"/>
      <c r="Y12" s="58"/>
      <c r="Z12" s="58"/>
      <c r="AA12" s="118"/>
      <c r="AB12" s="58"/>
      <c r="AC12" s="58"/>
      <c r="AD12" s="116"/>
      <c r="AE12" s="117"/>
      <c r="AF12" s="94"/>
      <c r="AG12" s="58"/>
      <c r="AH12" s="120"/>
      <c r="AI12" s="58"/>
      <c r="AJ12" s="58"/>
      <c r="AK12" s="58"/>
      <c r="AL12" s="58"/>
      <c r="AM12" s="135"/>
      <c r="AN12" s="135"/>
      <c r="AO12" s="127"/>
      <c r="AP12" s="132"/>
      <c r="AQ12" s="55"/>
      <c r="AR12" s="62"/>
      <c r="AS12" s="49"/>
    </row>
    <row r="13" spans="1:47" ht="15" x14ac:dyDescent="0.25">
      <c r="A13" s="53" t="s">
        <v>34</v>
      </c>
      <c r="B13" s="50"/>
      <c r="C13" s="50"/>
      <c r="D13" s="50"/>
      <c r="E13" s="50"/>
      <c r="F13" s="49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120"/>
      <c r="AI13" s="49"/>
      <c r="AJ13" s="49"/>
      <c r="AK13" s="49"/>
      <c r="AL13" s="49"/>
      <c r="AM13" s="135"/>
      <c r="AN13" s="135"/>
      <c r="AO13" s="127"/>
      <c r="AP13" s="132"/>
      <c r="AQ13" s="49"/>
      <c r="AR13" s="100"/>
      <c r="AS13" s="49"/>
    </row>
    <row r="14" spans="1:47" ht="15" x14ac:dyDescent="0.25">
      <c r="A14" s="142" t="s">
        <v>133</v>
      </c>
      <c r="F14" s="44"/>
      <c r="G14" s="98">
        <v>24572126</v>
      </c>
      <c r="H14" s="98">
        <v>25154145</v>
      </c>
      <c r="I14" s="98">
        <v>25987370</v>
      </c>
      <c r="J14" s="98">
        <v>27024401</v>
      </c>
      <c r="K14" s="98">
        <v>27183170</v>
      </c>
      <c r="L14" s="98">
        <v>26228007</v>
      </c>
      <c r="M14" s="98">
        <v>27993607</v>
      </c>
      <c r="N14" s="98">
        <v>28820743</v>
      </c>
      <c r="O14" s="98">
        <v>28739313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127"/>
      <c r="AP14" s="49"/>
      <c r="AQ14" s="50"/>
      <c r="AR14" s="59"/>
      <c r="AS14" s="59"/>
      <c r="AT14" s="7"/>
      <c r="AU14" s="7"/>
    </row>
    <row r="15" spans="1:47" ht="15" x14ac:dyDescent="0.25">
      <c r="A15" s="142" t="s">
        <v>33</v>
      </c>
      <c r="F15" s="44"/>
      <c r="G15" s="98">
        <v>24572126</v>
      </c>
      <c r="H15" s="98">
        <v>25371324</v>
      </c>
      <c r="I15" s="98">
        <v>26984433</v>
      </c>
      <c r="J15" s="98">
        <v>29153556</v>
      </c>
      <c r="K15" s="98">
        <v>30572869</v>
      </c>
      <c r="L15" s="98">
        <v>30109462</v>
      </c>
      <c r="M15" s="98">
        <v>33348932</v>
      </c>
      <c r="N15" s="98">
        <v>38386187</v>
      </c>
      <c r="O15" s="98">
        <v>40348048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7" ht="15" x14ac:dyDescent="0.25">
      <c r="A16" s="152" t="s">
        <v>111</v>
      </c>
      <c r="B16" s="49"/>
      <c r="C16" s="49"/>
      <c r="D16" s="49"/>
      <c r="E16" s="49"/>
      <c r="F16" s="49"/>
      <c r="G16" s="49"/>
      <c r="H16" s="44"/>
      <c r="I16" s="44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x14ac:dyDescent="0.2">
      <c r="A17" s="53" t="s">
        <v>35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54" t="s">
        <v>123</v>
      </c>
      <c r="AE17" s="54" t="s">
        <v>124</v>
      </c>
      <c r="AF17" s="54" t="s">
        <v>125</v>
      </c>
      <c r="AG17" s="54" t="s">
        <v>126</v>
      </c>
      <c r="AH17" s="54" t="s">
        <v>127</v>
      </c>
      <c r="AI17" s="54" t="s">
        <v>128</v>
      </c>
      <c r="AJ17" s="54" t="s">
        <v>132</v>
      </c>
      <c r="AK17" s="54" t="s">
        <v>134</v>
      </c>
      <c r="AR17" s="49"/>
      <c r="AS17" s="49"/>
    </row>
    <row r="18" spans="1:45" ht="12.95" customHeight="1" x14ac:dyDescent="0.25">
      <c r="A18" s="143" t="s">
        <v>36</v>
      </c>
      <c r="B18" s="120">
        <v>20567.5</v>
      </c>
      <c r="C18" s="120">
        <v>20878.5</v>
      </c>
      <c r="D18" s="120">
        <v>20595.8</v>
      </c>
      <c r="E18" s="120">
        <v>20577.7</v>
      </c>
      <c r="F18" s="120">
        <v>20476</v>
      </c>
      <c r="G18" s="120">
        <v>20732.7</v>
      </c>
      <c r="H18" s="120">
        <v>20641.900000000001</v>
      </c>
      <c r="I18" s="120">
        <v>20885.099999999999</v>
      </c>
      <c r="J18" s="120">
        <v>21128.1</v>
      </c>
      <c r="K18" s="120">
        <v>21374.400000000001</v>
      </c>
      <c r="L18" s="120">
        <v>21237.599999999999</v>
      </c>
      <c r="M18" s="120">
        <v>21420</v>
      </c>
      <c r="N18" s="120">
        <v>21548.9</v>
      </c>
      <c r="O18" s="120">
        <v>21877.200000000001</v>
      </c>
      <c r="P18" s="120">
        <v>21850.9</v>
      </c>
      <c r="Q18" s="120">
        <v>22041.4</v>
      </c>
      <c r="R18" s="120">
        <v>22174.2</v>
      </c>
      <c r="S18" s="120">
        <v>22593.7</v>
      </c>
      <c r="T18" s="120">
        <v>22476.7</v>
      </c>
      <c r="U18" s="120">
        <v>22528.799999999999</v>
      </c>
      <c r="V18" s="120">
        <v>22604.7</v>
      </c>
      <c r="W18" s="120">
        <v>22498</v>
      </c>
      <c r="X18" s="120">
        <v>22476.799999999999</v>
      </c>
      <c r="Y18" s="120">
        <v>22390.400000000001</v>
      </c>
      <c r="Z18" s="120">
        <v>22576.799999999999</v>
      </c>
      <c r="AA18" s="120">
        <v>23021.8</v>
      </c>
      <c r="AB18" s="120">
        <v>23329.4</v>
      </c>
      <c r="AC18" s="120">
        <v>23989.200000000001</v>
      </c>
      <c r="AD18" s="120">
        <v>24660.1</v>
      </c>
      <c r="AE18" s="120">
        <v>26798.5</v>
      </c>
      <c r="AF18" s="57">
        <v>28402.7</v>
      </c>
      <c r="AG18" s="120">
        <v>29140.3</v>
      </c>
      <c r="AH18" s="120">
        <v>29503.5</v>
      </c>
      <c r="AI18" s="57">
        <v>29915.8</v>
      </c>
      <c r="AJ18" s="57">
        <v>29828.6</v>
      </c>
      <c r="AK18" s="119">
        <v>29496.2</v>
      </c>
      <c r="AR18" s="49"/>
      <c r="AS18" s="49"/>
    </row>
    <row r="19" spans="1:45" ht="15" x14ac:dyDescent="0.25">
      <c r="A19" s="151" t="s">
        <v>113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119"/>
      <c r="AL19" s="49"/>
      <c r="AM19" s="49"/>
      <c r="AN19" s="49"/>
      <c r="AO19" s="49"/>
      <c r="AP19" s="57"/>
      <c r="AQ19" s="49"/>
      <c r="AR19" s="49"/>
      <c r="AS19" s="49"/>
    </row>
    <row r="20" spans="1:45" x14ac:dyDescent="0.2">
      <c r="A20" s="53" t="s">
        <v>37</v>
      </c>
      <c r="B20" s="50"/>
      <c r="C20" s="50"/>
      <c r="D20" s="50"/>
      <c r="E20" s="50"/>
      <c r="F20" s="49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13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24.6" customHeight="1" x14ac:dyDescent="0.2">
      <c r="A21" s="142" t="s">
        <v>38</v>
      </c>
      <c r="F21" s="56"/>
      <c r="G21" s="77"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77">
        <f>SUM(AH18:AK18)/SUM(AD18:AG18)-1</f>
        <v>8.9379421953439175E-2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24.6" customHeight="1" x14ac:dyDescent="0.25">
      <c r="A22" s="145"/>
      <c r="F22" s="56"/>
      <c r="G22" s="77"/>
      <c r="M22" s="44"/>
      <c r="N22" s="4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5" x14ac:dyDescent="0.25">
      <c r="A23" s="150" t="s">
        <v>129</v>
      </c>
      <c r="B23" s="49"/>
      <c r="C23" s="49"/>
      <c r="D23" s="49"/>
      <c r="E23" s="49"/>
      <c r="F23" s="49"/>
      <c r="G23" s="49"/>
      <c r="H23" s="76"/>
      <c r="I23" s="44"/>
      <c r="J23" s="44"/>
      <c r="K23" s="44"/>
      <c r="L23" s="44"/>
      <c r="M23" s="44"/>
      <c r="N23" s="4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x14ac:dyDescent="0.2">
      <c r="A24" s="53" t="s">
        <v>39</v>
      </c>
      <c r="B24" s="54" t="s">
        <v>14</v>
      </c>
      <c r="C24" s="54" t="s">
        <v>15</v>
      </c>
      <c r="D24" s="54" t="s">
        <v>16</v>
      </c>
      <c r="E24" s="54" t="s">
        <v>17</v>
      </c>
      <c r="F24" s="54" t="s">
        <v>18</v>
      </c>
      <c r="G24" s="54" t="s">
        <v>19</v>
      </c>
      <c r="H24" s="54" t="s">
        <v>20</v>
      </c>
      <c r="I24" s="54" t="s">
        <v>21</v>
      </c>
      <c r="J24" s="54" t="s">
        <v>22</v>
      </c>
      <c r="K24" s="54" t="s">
        <v>23</v>
      </c>
      <c r="L24" s="54" t="s">
        <v>24</v>
      </c>
      <c r="M24" s="54" t="s">
        <v>25</v>
      </c>
      <c r="N24" s="54" t="s">
        <v>26</v>
      </c>
      <c r="O24" s="54" t="s">
        <v>27</v>
      </c>
      <c r="P24" s="54" t="s">
        <v>28</v>
      </c>
      <c r="Q24" s="54" t="s">
        <v>29</v>
      </c>
      <c r="R24" s="38" t="s">
        <v>30</v>
      </c>
      <c r="S24" s="38" t="s">
        <v>31</v>
      </c>
      <c r="T24" s="38" t="s">
        <v>32</v>
      </c>
      <c r="U24" s="38" t="s">
        <v>98</v>
      </c>
      <c r="V24" s="38" t="s">
        <v>104</v>
      </c>
      <c r="W24" s="38" t="s">
        <v>106</v>
      </c>
      <c r="X24" s="38" t="s">
        <v>107</v>
      </c>
      <c r="Y24" s="38" t="s">
        <v>108</v>
      </c>
      <c r="Z24" s="38" t="s">
        <v>118</v>
      </c>
      <c r="AA24" s="38" t="s">
        <v>120</v>
      </c>
      <c r="AB24" s="38" t="s">
        <v>121</v>
      </c>
      <c r="AC24" s="38" t="s">
        <v>122</v>
      </c>
      <c r="AD24" s="54" t="s">
        <v>123</v>
      </c>
      <c r="AE24" s="38" t="s">
        <v>124</v>
      </c>
      <c r="AF24" s="54" t="s">
        <v>125</v>
      </c>
      <c r="AG24" s="54" t="s">
        <v>126</v>
      </c>
      <c r="AH24" s="54" t="s">
        <v>127</v>
      </c>
      <c r="AI24" s="54" t="s">
        <v>128</v>
      </c>
      <c r="AJ24" s="54" t="s">
        <v>132</v>
      </c>
      <c r="AK24" s="54" t="s">
        <v>134</v>
      </c>
      <c r="AR24" s="49"/>
      <c r="AS24" s="49"/>
    </row>
    <row r="25" spans="1:45" ht="26.25" x14ac:dyDescent="0.25">
      <c r="A25" s="142" t="s">
        <v>40</v>
      </c>
      <c r="B25" s="121">
        <v>1.0029999999999999</v>
      </c>
      <c r="C25" s="121">
        <v>1.008</v>
      </c>
      <c r="D25" s="121">
        <v>1.006</v>
      </c>
      <c r="E25" s="121">
        <v>0.99299999999999999</v>
      </c>
      <c r="F25" s="121">
        <v>1</v>
      </c>
      <c r="G25" s="121">
        <v>1</v>
      </c>
      <c r="H25" s="121">
        <v>1.006</v>
      </c>
      <c r="I25" s="121">
        <v>1.022</v>
      </c>
      <c r="J25" s="121">
        <v>1.02</v>
      </c>
      <c r="K25" s="121">
        <v>1.032</v>
      </c>
      <c r="L25" s="121">
        <v>1.036</v>
      </c>
      <c r="M25" s="121">
        <v>1.028</v>
      </c>
      <c r="N25" s="121">
        <v>1.038</v>
      </c>
      <c r="O25" s="121">
        <v>1.0369999999999999</v>
      </c>
      <c r="P25" s="121">
        <v>1.0409999999999999</v>
      </c>
      <c r="Q25" s="121">
        <v>1.04</v>
      </c>
      <c r="R25" s="121">
        <v>1.0589999999999999</v>
      </c>
      <c r="S25" s="121">
        <v>1.05</v>
      </c>
      <c r="T25" s="121">
        <v>1.04</v>
      </c>
      <c r="U25" s="121">
        <v>1.038</v>
      </c>
      <c r="V25" s="121">
        <v>1.0409999999999999</v>
      </c>
      <c r="W25" s="121">
        <v>1.018</v>
      </c>
      <c r="X25" s="121">
        <v>1.018</v>
      </c>
      <c r="Y25" s="121">
        <v>1.018</v>
      </c>
      <c r="Z25" s="121">
        <v>0.997</v>
      </c>
      <c r="AA25" s="121">
        <v>1.024</v>
      </c>
      <c r="AB25" s="121">
        <v>1.0449999999999999</v>
      </c>
      <c r="AC25" s="57">
        <v>1.0720000000000001</v>
      </c>
      <c r="AD25" s="57">
        <v>1.105</v>
      </c>
      <c r="AE25" s="57">
        <v>1.1319999999999999</v>
      </c>
      <c r="AF25" s="57">
        <v>1.1499999999999999</v>
      </c>
      <c r="AG25" s="121">
        <v>1.133</v>
      </c>
      <c r="AH25" s="57">
        <v>1.1120000000000001</v>
      </c>
      <c r="AI25" s="57">
        <v>1.0609999999999999</v>
      </c>
      <c r="AJ25" s="57">
        <v>1.024</v>
      </c>
      <c r="AK25" s="121">
        <v>1.016</v>
      </c>
      <c r="AR25" s="49"/>
      <c r="AS25" s="49"/>
    </row>
    <row r="26" spans="1:45" ht="15" x14ac:dyDescent="0.25">
      <c r="A26" s="149" t="s">
        <v>114</v>
      </c>
      <c r="B26" s="128"/>
      <c r="C26" s="128"/>
      <c r="D26" s="128"/>
      <c r="E26" s="128"/>
      <c r="F26" s="128"/>
      <c r="G26" s="12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57"/>
      <c r="AR26" s="49"/>
      <c r="AS26" s="49"/>
    </row>
    <row r="27" spans="1:45" x14ac:dyDescent="0.2">
      <c r="A27" s="53" t="s">
        <v>41</v>
      </c>
      <c r="B27" s="50"/>
      <c r="C27" s="50"/>
      <c r="D27" s="50"/>
      <c r="E27" s="50"/>
      <c r="F27" s="49"/>
      <c r="G27" s="54">
        <v>2015</v>
      </c>
      <c r="H27" s="54">
        <v>2016</v>
      </c>
      <c r="I27" s="54">
        <v>2017</v>
      </c>
      <c r="J27" s="54">
        <v>2018</v>
      </c>
      <c r="K27" s="54">
        <v>2019</v>
      </c>
      <c r="L27" s="54">
        <v>2020</v>
      </c>
      <c r="M27" s="54">
        <v>2021</v>
      </c>
      <c r="N27" s="54">
        <v>2022</v>
      </c>
      <c r="O27" s="54">
        <v>2023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</row>
    <row r="28" spans="1:45" ht="15" x14ac:dyDescent="0.25">
      <c r="A28" s="142" t="s">
        <v>42</v>
      </c>
      <c r="F28" s="44"/>
      <c r="G28" s="148">
        <v>1.0009999999999999</v>
      </c>
      <c r="H28" s="148">
        <v>1.0089999999999999</v>
      </c>
      <c r="I28" s="148">
        <v>1.0289999999999999</v>
      </c>
      <c r="J28" s="148">
        <v>1.0389999999999999</v>
      </c>
      <c r="K28" s="148">
        <v>1.0429999999999999</v>
      </c>
      <c r="L28" s="148">
        <v>1.0209999999999999</v>
      </c>
      <c r="M28" s="148">
        <v>1.038</v>
      </c>
      <c r="N28" s="148">
        <v>1.1180000000000001</v>
      </c>
      <c r="O28" s="148">
        <v>1.054</v>
      </c>
      <c r="P28" s="44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</row>
    <row r="29" spans="1:45" ht="15" x14ac:dyDescent="0.25">
      <c r="A29" s="149" t="s">
        <v>115</v>
      </c>
      <c r="B29" s="49"/>
      <c r="C29" s="49"/>
      <c r="D29" s="49"/>
      <c r="E29" s="49"/>
      <c r="F29" s="49"/>
      <c r="G29" s="130"/>
      <c r="H29" s="49"/>
      <c r="I29" s="49"/>
      <c r="J29" s="49"/>
      <c r="K29" s="49"/>
      <c r="L29" s="44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</row>
    <row r="30" spans="1:45" hidden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3"/>
      <c r="AQ30" s="3"/>
      <c r="AR30" s="3"/>
      <c r="AS30" s="3"/>
    </row>
    <row r="31" spans="1:45" hidden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3"/>
      <c r="AQ31" s="3"/>
      <c r="AR31" s="3"/>
      <c r="AS31" s="3"/>
    </row>
  </sheetData>
  <mergeCells count="18">
    <mergeCell ref="A1:A2"/>
    <mergeCell ref="G1:J1"/>
    <mergeCell ref="B1:E1"/>
    <mergeCell ref="F1:F2"/>
    <mergeCell ref="K1:K2"/>
    <mergeCell ref="AK1:AN1"/>
    <mergeCell ref="AO1:AO2"/>
    <mergeCell ref="AP1:AS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2"/>
  <sheetViews>
    <sheetView showGridLines="0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7" customWidth="1"/>
    <col min="6" max="6" width="10" style="57" customWidth="1"/>
    <col min="7" max="7" width="10.7109375" style="57" customWidth="1"/>
    <col min="8" max="8" width="11.140625" style="57" customWidth="1"/>
    <col min="9" max="11" width="11" style="57" customWidth="1"/>
    <col min="12" max="12" width="11.28515625" style="57" customWidth="1"/>
    <col min="13" max="13" width="10.7109375" style="57" customWidth="1"/>
    <col min="14" max="14" width="11.5703125" style="57" customWidth="1"/>
    <col min="15" max="16" width="10.140625" style="57" customWidth="1"/>
    <col min="17" max="17" width="9.85546875" style="57" customWidth="1"/>
    <col min="18" max="19" width="10.140625" style="57" customWidth="1"/>
    <col min="20" max="21" width="9.85546875" style="57" customWidth="1"/>
    <col min="22" max="22" width="10.140625" style="125" customWidth="1"/>
    <col min="23" max="23" width="10" style="125" customWidth="1"/>
    <col min="24" max="24" width="9.7109375" style="125" customWidth="1"/>
    <col min="25" max="25" width="10.85546875" style="125" customWidth="1"/>
    <col min="26" max="26" width="9.42578125" style="125" customWidth="1"/>
    <col min="27" max="27" width="10.28515625" style="125" customWidth="1"/>
    <col min="28" max="28" width="10.42578125" style="125" customWidth="1"/>
    <col min="29" max="29" width="10" style="125" customWidth="1"/>
    <col min="30" max="30" width="11.140625" style="125" customWidth="1"/>
    <col min="31" max="32" width="9" style="125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41" width="9" style="4" customWidth="1"/>
    <col min="42" max="42" width="9.140625" style="5" customWidth="1"/>
    <col min="43" max="43" width="10.5703125" style="5" customWidth="1"/>
    <col min="44" max="45" width="9.140625" style="5" customWidth="1"/>
    <col min="46" max="16384" width="9.140625" style="2" hidden="1"/>
  </cols>
  <sheetData>
    <row r="1" spans="1:45" ht="14.45" customHeight="1" x14ac:dyDescent="0.2">
      <c r="A1" s="165" t="s">
        <v>43</v>
      </c>
      <c r="B1" s="167" t="s">
        <v>44</v>
      </c>
      <c r="C1" s="168"/>
      <c r="D1" s="168"/>
      <c r="E1" s="168"/>
      <c r="F1" s="164">
        <v>2016</v>
      </c>
      <c r="G1" s="167" t="s">
        <v>45</v>
      </c>
      <c r="H1" s="168"/>
      <c r="I1" s="168"/>
      <c r="J1" s="169"/>
      <c r="K1" s="164">
        <v>2017</v>
      </c>
      <c r="L1" s="161" t="s">
        <v>46</v>
      </c>
      <c r="M1" s="162"/>
      <c r="N1" s="162"/>
      <c r="O1" s="163"/>
      <c r="P1" s="164">
        <v>2018</v>
      </c>
      <c r="Q1" s="161" t="s">
        <v>99</v>
      </c>
      <c r="R1" s="162"/>
      <c r="S1" s="162"/>
      <c r="T1" s="163"/>
      <c r="U1" s="164">
        <v>2019</v>
      </c>
      <c r="V1" s="161" t="s">
        <v>105</v>
      </c>
      <c r="W1" s="162"/>
      <c r="X1" s="162"/>
      <c r="Y1" s="163"/>
      <c r="Z1" s="164">
        <v>2020</v>
      </c>
      <c r="AA1" s="161" t="s">
        <v>119</v>
      </c>
      <c r="AB1" s="162"/>
      <c r="AC1" s="162"/>
      <c r="AD1" s="163"/>
      <c r="AE1" s="157">
        <v>2021</v>
      </c>
      <c r="AF1" s="154">
        <v>2022</v>
      </c>
      <c r="AG1" s="155"/>
      <c r="AH1" s="155"/>
      <c r="AI1" s="156"/>
      <c r="AJ1" s="157"/>
      <c r="AK1" s="170">
        <v>2023</v>
      </c>
      <c r="AL1" s="171"/>
      <c r="AM1" s="171"/>
      <c r="AN1" s="172"/>
      <c r="AO1" s="157">
        <v>2023</v>
      </c>
      <c r="AP1" s="159" t="s">
        <v>131</v>
      </c>
      <c r="AQ1" s="160"/>
      <c r="AR1" s="160"/>
      <c r="AS1" s="160"/>
    </row>
    <row r="2" spans="1:45" ht="14.45" customHeight="1" x14ac:dyDescent="0.2">
      <c r="A2" s="166"/>
      <c r="B2" s="1" t="s">
        <v>4</v>
      </c>
      <c r="C2" s="1" t="s">
        <v>5</v>
      </c>
      <c r="D2" s="1" t="s">
        <v>6</v>
      </c>
      <c r="E2" s="1" t="s">
        <v>7</v>
      </c>
      <c r="F2" s="158"/>
      <c r="G2" s="1" t="s">
        <v>4</v>
      </c>
      <c r="H2" s="1" t="s">
        <v>5</v>
      </c>
      <c r="I2" s="1" t="s">
        <v>6</v>
      </c>
      <c r="J2" s="1" t="s">
        <v>7</v>
      </c>
      <c r="K2" s="158"/>
      <c r="L2" s="1" t="s">
        <v>4</v>
      </c>
      <c r="M2" s="1" t="s">
        <v>5</v>
      </c>
      <c r="N2" s="1" t="s">
        <v>6</v>
      </c>
      <c r="O2" s="1" t="s">
        <v>7</v>
      </c>
      <c r="P2" s="158"/>
      <c r="Q2" s="1" t="s">
        <v>4</v>
      </c>
      <c r="R2" s="1" t="s">
        <v>5</v>
      </c>
      <c r="S2" s="1" t="s">
        <v>6</v>
      </c>
      <c r="T2" s="1" t="s">
        <v>7</v>
      </c>
      <c r="U2" s="158"/>
      <c r="V2" s="1" t="s">
        <v>4</v>
      </c>
      <c r="W2" s="1" t="s">
        <v>5</v>
      </c>
      <c r="X2" s="1" t="s">
        <v>6</v>
      </c>
      <c r="Y2" s="1" t="s">
        <v>7</v>
      </c>
      <c r="Z2" s="158"/>
      <c r="AA2" s="1" t="s">
        <v>4</v>
      </c>
      <c r="AB2" s="1" t="s">
        <v>5</v>
      </c>
      <c r="AC2" s="1" t="s">
        <v>6</v>
      </c>
      <c r="AD2" s="1" t="s">
        <v>7</v>
      </c>
      <c r="AE2" s="158"/>
      <c r="AF2" s="1" t="s">
        <v>4</v>
      </c>
      <c r="AG2" s="1" t="s">
        <v>5</v>
      </c>
      <c r="AH2" s="1" t="s">
        <v>6</v>
      </c>
      <c r="AI2" s="1" t="s">
        <v>7</v>
      </c>
      <c r="AJ2" s="158"/>
      <c r="AK2" s="1" t="s">
        <v>4</v>
      </c>
      <c r="AL2" s="1" t="s">
        <v>5</v>
      </c>
      <c r="AM2" s="1" t="s">
        <v>6</v>
      </c>
      <c r="AN2" s="1" t="s">
        <v>7</v>
      </c>
      <c r="AO2" s="158"/>
      <c r="AP2" s="37">
        <v>2023</v>
      </c>
      <c r="AQ2" s="37">
        <v>2024</v>
      </c>
      <c r="AR2" s="37">
        <v>2025</v>
      </c>
      <c r="AS2" s="37">
        <v>2026</v>
      </c>
    </row>
    <row r="3" spans="1:45" x14ac:dyDescent="0.2">
      <c r="A3" s="9" t="s">
        <v>47</v>
      </c>
      <c r="B3" s="9">
        <f>F10/B10-1</f>
        <v>3.9046799683841282E-2</v>
      </c>
      <c r="C3" s="9">
        <f t="shared" ref="C3:E4" si="0">G10/C10-1</f>
        <v>1.5844471714808073E-2</v>
      </c>
      <c r="D3" s="9">
        <f t="shared" si="0"/>
        <v>9.5295731213957957E-3</v>
      </c>
      <c r="E3" s="9">
        <f t="shared" si="0"/>
        <v>2.2967959140310024E-2</v>
      </c>
      <c r="F3" s="10">
        <f>H14/G14-1</f>
        <v>2.3686147466442264E-2</v>
      </c>
      <c r="G3" s="9">
        <f>J10/F10-1</f>
        <v>2.0827340801853111E-2</v>
      </c>
      <c r="H3" s="9">
        <f t="shared" ref="H3:J4" si="1">K10/G10-1</f>
        <v>3.6995831013492353E-2</v>
      </c>
      <c r="I3" s="9">
        <f t="shared" si="1"/>
        <v>4.0327332556100881E-2</v>
      </c>
      <c r="J3" s="9">
        <f t="shared" si="1"/>
        <v>3.3849264686689695E-2</v>
      </c>
      <c r="K3" s="10">
        <f>I14/H14-1</f>
        <v>3.3124759358745814E-2</v>
      </c>
      <c r="L3" s="9">
        <f t="shared" ref="L3:N4" si="2">N10/J10-1</f>
        <v>3.1036541843746601E-2</v>
      </c>
      <c r="M3" s="9">
        <f t="shared" si="2"/>
        <v>3.906649420825814E-2</v>
      </c>
      <c r="N3" s="9">
        <f t="shared" si="2"/>
        <v>4.7838394563829878E-2</v>
      </c>
      <c r="O3" s="9">
        <f>Q10/M10-1</f>
        <v>4.9013578737350683E-2</v>
      </c>
      <c r="P3" s="20">
        <f>J14/I14-1</f>
        <v>3.9905192406926915E-2</v>
      </c>
      <c r="Q3" s="43">
        <f t="shared" ref="Q3:T4" si="3">R10/N10-1</f>
        <v>2.10892513563119E-2</v>
      </c>
      <c r="R3" s="43">
        <f t="shared" si="3"/>
        <v>1.238148200506517E-2</v>
      </c>
      <c r="S3" s="43">
        <f t="shared" si="3"/>
        <v>1.5509476555533031E-3</v>
      </c>
      <c r="T3" s="43">
        <f t="shared" si="3"/>
        <v>-1.1181792893964593E-2</v>
      </c>
      <c r="U3" s="20">
        <f>K14/J14-1</f>
        <v>5.8750238349409845E-3</v>
      </c>
      <c r="V3" s="43">
        <f t="shared" ref="V3:Y4" si="4">V10/R10-1</f>
        <v>-1.2323258433189932E-2</v>
      </c>
      <c r="W3" s="43">
        <f t="shared" si="4"/>
        <v>-8.935229541137979E-2</v>
      </c>
      <c r="X3" s="43">
        <f t="shared" si="4"/>
        <v>-2.7834011801094016E-2</v>
      </c>
      <c r="Y3" s="43">
        <f t="shared" si="4"/>
        <v>-1.0242440165152411E-2</v>
      </c>
      <c r="Z3" s="20">
        <f>L14/K14-1</f>
        <v>-3.5138028419790635E-2</v>
      </c>
      <c r="AA3" s="43">
        <f t="shared" ref="AA3:AD4" si="5">Z10/V10-1</f>
        <v>8.9751364463310779E-3</v>
      </c>
      <c r="AB3" s="43">
        <f t="shared" si="5"/>
        <v>0.11628971540527777</v>
      </c>
      <c r="AC3" s="43">
        <f t="shared" si="5"/>
        <v>7.3028659533654006E-2</v>
      </c>
      <c r="AD3" s="43">
        <f t="shared" si="5"/>
        <v>6.1366107073563159E-2</v>
      </c>
      <c r="AE3" s="20">
        <f>M14/L14-1</f>
        <v>6.7317352782466422E-2</v>
      </c>
      <c r="AF3" s="43">
        <f t="shared" ref="AF3:AI4" si="6">AD10/Z10-1</f>
        <v>6.6615886352886955E-2</v>
      </c>
      <c r="AG3" s="43">
        <f t="shared" si="6"/>
        <v>4.047247449670488E-2</v>
      </c>
      <c r="AH3" s="43">
        <f t="shared" si="6"/>
        <v>4.67695343842367E-3</v>
      </c>
      <c r="AI3" s="43">
        <f t="shared" si="6"/>
        <v>1.2614068728054262E-2</v>
      </c>
      <c r="AJ3" s="20">
        <f>N14/M14-1</f>
        <v>2.9547317714362364E-2</v>
      </c>
      <c r="AK3" s="43">
        <f t="shared" ref="AK3:AN4" si="7">AH10/AD10-1</f>
        <v>2.45047801274767E-3</v>
      </c>
      <c r="AL3" s="43">
        <f t="shared" si="7"/>
        <v>-2.7340167125691206E-3</v>
      </c>
      <c r="AM3" s="43">
        <f t="shared" si="7"/>
        <v>1.9602601426527144E-3</v>
      </c>
      <c r="AN3" s="43">
        <f t="shared" si="7"/>
        <v>-1.7123641483532959E-3</v>
      </c>
      <c r="AO3" s="20">
        <f>O14/N14-1</f>
        <v>-2.8253955840069622E-3</v>
      </c>
      <c r="AP3" s="115">
        <v>0.01</v>
      </c>
      <c r="AQ3" s="115">
        <v>2.5000000000000001E-2</v>
      </c>
      <c r="AR3" s="115">
        <v>2.9000000000000001E-2</v>
      </c>
      <c r="AS3" s="115">
        <v>2.9000000000000001E-2</v>
      </c>
    </row>
    <row r="4" spans="1:45" x14ac:dyDescent="0.2">
      <c r="A4" s="12" t="s">
        <v>48</v>
      </c>
      <c r="B4" s="12">
        <f>F11/B11-1</f>
        <v>3.9576302012740872E-2</v>
      </c>
      <c r="C4" s="12">
        <f t="shared" si="0"/>
        <v>1.8417334727169665E-2</v>
      </c>
      <c r="D4" s="12">
        <f t="shared" si="0"/>
        <v>1.7865485546844528E-2</v>
      </c>
      <c r="E4" s="12">
        <f t="shared" si="0"/>
        <v>4.5770116735193822E-2</v>
      </c>
      <c r="F4" s="13">
        <f>H15/G15-1</f>
        <v>3.2524576831487906E-2</v>
      </c>
      <c r="G4" s="12">
        <f>J11/F11-1</f>
        <v>4.4694074103553971E-2</v>
      </c>
      <c r="H4" s="12">
        <f t="shared" si="1"/>
        <v>6.8222413397586612E-2</v>
      </c>
      <c r="I4" s="12">
        <f t="shared" si="1"/>
        <v>7.5937979716008908E-2</v>
      </c>
      <c r="J4" s="12">
        <f t="shared" si="1"/>
        <v>6.3744149626007607E-2</v>
      </c>
      <c r="K4" s="13">
        <f>I15/H15-1</f>
        <v>6.3580008674360089E-2</v>
      </c>
      <c r="L4" s="12">
        <f t="shared" si="2"/>
        <v>6.8532345946449968E-2</v>
      </c>
      <c r="M4" s="12">
        <f t="shared" si="2"/>
        <v>7.969537609485422E-2</v>
      </c>
      <c r="N4" s="12">
        <f t="shared" si="2"/>
        <v>8.9164984163536021E-2</v>
      </c>
      <c r="O4" s="12">
        <f>Q11/M11-1</f>
        <v>9.0868898051597036E-2</v>
      </c>
      <c r="P4" s="15">
        <f>J15/I15-1</f>
        <v>8.0384234866079929E-2</v>
      </c>
      <c r="Q4" s="46">
        <f t="shared" si="3"/>
        <v>7.8140813841375723E-2</v>
      </c>
      <c r="R4" s="46">
        <f t="shared" si="3"/>
        <v>5.5748978451209963E-2</v>
      </c>
      <c r="S4" s="46">
        <f t="shared" si="3"/>
        <v>4.0028581124289975E-2</v>
      </c>
      <c r="T4" s="46">
        <f t="shared" si="3"/>
        <v>2.4764596810878059E-2</v>
      </c>
      <c r="U4" s="15">
        <f>K15/J15-1</f>
        <v>4.8684043895022677E-2</v>
      </c>
      <c r="V4" s="46">
        <f t="shared" si="4"/>
        <v>2.1020360059543552E-2</v>
      </c>
      <c r="W4" s="46">
        <f t="shared" si="4"/>
        <v>-7.1663264543584515E-2</v>
      </c>
      <c r="X4" s="46">
        <f t="shared" si="4"/>
        <v>-1.3327681119460699E-2</v>
      </c>
      <c r="Y4" s="46">
        <f t="shared" si="4"/>
        <v>4.6061270271089416E-3</v>
      </c>
      <c r="Z4" s="15">
        <f>L15/K15-1</f>
        <v>-1.5157458725905015E-2</v>
      </c>
      <c r="AA4" s="46">
        <f t="shared" si="5"/>
        <v>1.4087501256621282E-2</v>
      </c>
      <c r="AB4" s="46">
        <f t="shared" si="5"/>
        <v>0.14608898326387965</v>
      </c>
      <c r="AC4" s="46">
        <f t="shared" si="5"/>
        <v>0.11702538472473845</v>
      </c>
      <c r="AD4" s="46">
        <f t="shared" si="5"/>
        <v>0.1389128538990243</v>
      </c>
      <c r="AE4" s="15">
        <f>M15/L15-1</f>
        <v>0.10758976696428513</v>
      </c>
      <c r="AF4" s="46">
        <f t="shared" si="6"/>
        <v>0.16113558567449182</v>
      </c>
      <c r="AG4" s="46">
        <f t="shared" si="6"/>
        <v>0.16787798148316102</v>
      </c>
      <c r="AH4" s="46">
        <f t="shared" si="6"/>
        <v>0.15431508148366224</v>
      </c>
      <c r="AI4" s="46">
        <f t="shared" si="6"/>
        <v>0.12438732137005326</v>
      </c>
      <c r="AJ4" s="15">
        <f>N15/M15-1</f>
        <v>0.15104696606176171</v>
      </c>
      <c r="AK4" s="46">
        <f t="shared" si="7"/>
        <v>0.10940576624942056</v>
      </c>
      <c r="AL4" s="46">
        <f t="shared" si="7"/>
        <v>6.0401094132883859E-2</v>
      </c>
      <c r="AM4" s="46">
        <f t="shared" si="7"/>
        <v>2.7821647340217082E-2</v>
      </c>
      <c r="AN4" s="46">
        <f t="shared" si="7"/>
        <v>2.961325222642186E-2</v>
      </c>
      <c r="AO4" s="15">
        <f>O15/N15-1</f>
        <v>5.1108514633141366E-2</v>
      </c>
      <c r="AP4" s="45">
        <v>0.11</v>
      </c>
      <c r="AQ4" s="45">
        <v>5.5E-2</v>
      </c>
      <c r="AR4" s="45">
        <v>6.2E-2</v>
      </c>
      <c r="AS4" s="45">
        <v>5.8000000000000003E-2</v>
      </c>
    </row>
    <row r="5" spans="1:45" x14ac:dyDescent="0.2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46">
        <f>S18/O18-1</f>
        <v>3.2750991900243109E-2</v>
      </c>
      <c r="S5" s="46">
        <f>T18/P18-1</f>
        <v>2.8639552604240448E-2</v>
      </c>
      <c r="T5" s="46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45">
        <f>AJ18/AF18-1</f>
        <v>5.0202973660954608E-2</v>
      </c>
      <c r="AN5" s="45">
        <f>AK18/AG18-1</f>
        <v>1.2213326561497428E-2</v>
      </c>
      <c r="AO5" s="15">
        <f>O21</f>
        <v>8.9379421953439175E-2</v>
      </c>
      <c r="AP5" s="45">
        <v>0.1</v>
      </c>
      <c r="AQ5" s="45">
        <v>2.1999999999999999E-2</v>
      </c>
      <c r="AR5" s="45">
        <v>2.5000000000000001E-2</v>
      </c>
      <c r="AS5" s="45">
        <v>2.3E-2</v>
      </c>
    </row>
    <row r="6" spans="1:45" x14ac:dyDescent="0.2">
      <c r="A6" s="16" t="s">
        <v>50</v>
      </c>
      <c r="B6" s="17">
        <f>F24-1</f>
        <v>0</v>
      </c>
      <c r="C6" s="17">
        <f>G24-1</f>
        <v>0</v>
      </c>
      <c r="D6" s="17">
        <f>H24-1</f>
        <v>6.0000000000000053E-3</v>
      </c>
      <c r="E6" s="17">
        <f>I24-1</f>
        <v>2.200000000000002E-2</v>
      </c>
      <c r="F6" s="18">
        <f>H27-1</f>
        <v>8.999999999999897E-3</v>
      </c>
      <c r="G6" s="16">
        <f>J24-1</f>
        <v>2.0000000000000018E-2</v>
      </c>
      <c r="H6" s="16">
        <f>K24-1</f>
        <v>3.2000000000000028E-2</v>
      </c>
      <c r="I6" s="16">
        <f>L24-1</f>
        <v>3.6000000000000032E-2</v>
      </c>
      <c r="J6" s="16">
        <f>M24-1</f>
        <v>2.8000000000000025E-2</v>
      </c>
      <c r="K6" s="18">
        <f>I27-1</f>
        <v>2.8999999999999915E-2</v>
      </c>
      <c r="L6" s="16">
        <f>N24-1</f>
        <v>3.8000000000000034E-2</v>
      </c>
      <c r="M6" s="16">
        <f>O24-1</f>
        <v>3.6999999999999922E-2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8">
        <f>R24-1</f>
        <v>5.8999999999999941E-2</v>
      </c>
      <c r="R6" s="48">
        <f>S24-1</f>
        <v>5.0000000000000044E-2</v>
      </c>
      <c r="S6" s="48">
        <f>T24-1</f>
        <v>4.0000000000000036E-2</v>
      </c>
      <c r="T6" s="48">
        <f>U24-1</f>
        <v>3.8000000000000034E-2</v>
      </c>
      <c r="U6" s="19">
        <f>K27-1</f>
        <v>4.2999999999999927E-2</v>
      </c>
      <c r="V6" s="48">
        <f>V24-1</f>
        <v>4.0999999999999925E-2</v>
      </c>
      <c r="W6" s="48">
        <f>W24-1</f>
        <v>1.8000000000000016E-2</v>
      </c>
      <c r="X6" s="48">
        <f>X24-1</f>
        <v>1.8000000000000016E-2</v>
      </c>
      <c r="Y6" s="48">
        <f>Y24-1</f>
        <v>1.8000000000000016E-2</v>
      </c>
      <c r="Z6" s="19">
        <f>L27-1</f>
        <v>2.0999999999999908E-2</v>
      </c>
      <c r="AA6" s="48">
        <f>Z24-1</f>
        <v>-3.0000000000000027E-3</v>
      </c>
      <c r="AB6" s="48">
        <f>AA24-1</f>
        <v>2.4000000000000021E-2</v>
      </c>
      <c r="AC6" s="48">
        <f>AB24-1</f>
        <v>4.4999999999999929E-2</v>
      </c>
      <c r="AD6" s="48">
        <f>AC24-1</f>
        <v>7.2000000000000064E-2</v>
      </c>
      <c r="AE6" s="19">
        <f>M27-1</f>
        <v>3.8000000000000034E-2</v>
      </c>
      <c r="AF6" s="48">
        <f>AD24-1</f>
        <v>0.10499999999999998</v>
      </c>
      <c r="AG6" s="48">
        <f>AE24-1</f>
        <v>0.1319999999999999</v>
      </c>
      <c r="AH6" s="48">
        <f>AF24-1</f>
        <v>0.14999999999999991</v>
      </c>
      <c r="AI6" s="48">
        <f>AG24-1</f>
        <v>0.13300000000000001</v>
      </c>
      <c r="AJ6" s="19">
        <f>N27-1</f>
        <v>0.1180000000000001</v>
      </c>
      <c r="AK6" s="48">
        <f>AH24-1</f>
        <v>0.1120000000000001</v>
      </c>
      <c r="AL6" s="48">
        <f>AI24-1</f>
        <v>6.0999999999999943E-2</v>
      </c>
      <c r="AM6" s="48">
        <f>AJ24-1</f>
        <v>2.4000000000000021E-2</v>
      </c>
      <c r="AN6" s="48">
        <f>AK24-1</f>
        <v>1.6000000000000014E-2</v>
      </c>
      <c r="AO6" s="19">
        <f>O27-1</f>
        <v>5.4000000000000048E-2</v>
      </c>
      <c r="AP6" s="47">
        <v>9.9000000000000005E-2</v>
      </c>
      <c r="AQ6" s="47">
        <v>2.9000000000000001E-2</v>
      </c>
      <c r="AR6" s="47">
        <v>3.2000000000000001E-2</v>
      </c>
      <c r="AS6" s="47">
        <v>2.8000000000000001E-2</v>
      </c>
    </row>
    <row r="7" spans="1:45" s="5" customFormat="1" x14ac:dyDescent="0.2">
      <c r="A7" s="4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5" s="5" customFormat="1" x14ac:dyDescent="0.2">
      <c r="A8" s="64" t="s">
        <v>51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1"/>
      <c r="M8" s="50"/>
      <c r="N8" s="50"/>
      <c r="O8" s="50"/>
      <c r="P8" s="50"/>
      <c r="Q8" s="50"/>
      <c r="R8" s="50"/>
      <c r="S8" s="50"/>
      <c r="T8" s="50"/>
      <c r="U8" s="5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3"/>
      <c r="AH8" s="23"/>
      <c r="AI8" s="23"/>
      <c r="AJ8" s="23"/>
      <c r="AK8" s="23"/>
      <c r="AL8" s="23"/>
      <c r="AM8" s="23"/>
      <c r="AN8" s="23"/>
      <c r="AO8" s="23"/>
    </row>
    <row r="9" spans="1:45" ht="20.25" customHeight="1" x14ac:dyDescent="0.2">
      <c r="A9" s="66" t="s">
        <v>52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38" t="s">
        <v>123</v>
      </c>
      <c r="AE9" s="38" t="s">
        <v>124</v>
      </c>
      <c r="AF9" s="38" t="s">
        <v>125</v>
      </c>
      <c r="AG9" s="38" t="s">
        <v>126</v>
      </c>
      <c r="AH9" s="54" t="s">
        <v>127</v>
      </c>
      <c r="AI9" s="54" t="s">
        <v>128</v>
      </c>
      <c r="AJ9" s="54" t="s">
        <v>132</v>
      </c>
      <c r="AK9" s="54" t="s">
        <v>134</v>
      </c>
      <c r="AR9" s="6"/>
    </row>
    <row r="10" spans="1:45" s="5" customFormat="1" ht="15" x14ac:dyDescent="0.25">
      <c r="A10" s="67" t="s">
        <v>100</v>
      </c>
      <c r="B10" s="119">
        <f>'2023Q4_LV'!B10</f>
        <v>6062776</v>
      </c>
      <c r="C10" s="119">
        <f>'2023Q4_LV'!C10</f>
        <v>6145866</v>
      </c>
      <c r="D10" s="119">
        <f>'2023Q4_LV'!D10</f>
        <v>6198179</v>
      </c>
      <c r="E10" s="119">
        <f>'2023Q4_LV'!E10</f>
        <v>6179391</v>
      </c>
      <c r="F10" s="119">
        <f>'2023Q4_LV'!F10</f>
        <v>6299508</v>
      </c>
      <c r="G10" s="119">
        <f>'2023Q4_LV'!G10</f>
        <v>6243244</v>
      </c>
      <c r="H10" s="119">
        <f>'2023Q4_LV'!H10</f>
        <v>6257245</v>
      </c>
      <c r="I10" s="119">
        <f>'2023Q4_LV'!I10</f>
        <v>6321319</v>
      </c>
      <c r="J10" s="119">
        <f>'2023Q4_LV'!J10</f>
        <v>6430710</v>
      </c>
      <c r="K10" s="119">
        <f>'2023Q4_LV'!K10</f>
        <v>6474218</v>
      </c>
      <c r="L10" s="119">
        <f>'2023Q4_LV'!L10</f>
        <v>6509583</v>
      </c>
      <c r="M10" s="119">
        <f>'2023Q4_LV'!M10</f>
        <v>6535291</v>
      </c>
      <c r="N10" s="119">
        <f>'2023Q4_LV'!N10</f>
        <v>6630297</v>
      </c>
      <c r="O10" s="119">
        <f>'2023Q4_LV'!O10</f>
        <v>6727143</v>
      </c>
      <c r="P10" s="119">
        <f>'2023Q4_LV'!P10</f>
        <v>6820991</v>
      </c>
      <c r="Q10" s="119">
        <f>'2023Q4_LV'!Q10</f>
        <v>6855609</v>
      </c>
      <c r="R10" s="119">
        <f>'2023Q4_LV'!R10</f>
        <v>6770125</v>
      </c>
      <c r="S10" s="119">
        <f>'2023Q4_LV'!S10</f>
        <v>6810435</v>
      </c>
      <c r="T10" s="119">
        <f>'2023Q4_LV'!T10</f>
        <v>6831570</v>
      </c>
      <c r="U10" s="119">
        <f>'2023Q4_LV'!U10</f>
        <v>6778951</v>
      </c>
      <c r="V10" s="119">
        <f>'2023Q4_LV'!V10</f>
        <v>6686695</v>
      </c>
      <c r="W10" s="119">
        <f>'2023Q4_LV'!W10</f>
        <v>6201907</v>
      </c>
      <c r="X10" s="119">
        <f>'2023Q4_LV'!X10</f>
        <v>6641420</v>
      </c>
      <c r="Y10" s="119">
        <f>'2023Q4_LV'!Y10</f>
        <v>6709518</v>
      </c>
      <c r="Z10" s="119">
        <f>'2023Q4_LV'!Z10</f>
        <v>6746709</v>
      </c>
      <c r="AA10" s="119">
        <f>'2023Q4_LV'!AA10</f>
        <v>6923125</v>
      </c>
      <c r="AB10" s="119">
        <f>'2023Q4_LV'!AB10</f>
        <v>7126434</v>
      </c>
      <c r="AC10" s="119">
        <f>'2023Q4_LV'!AC10</f>
        <v>7121255</v>
      </c>
      <c r="AD10" s="119">
        <f>'2023Q4_LV'!AD10</f>
        <v>7196147</v>
      </c>
      <c r="AE10" s="119">
        <f>'2023Q4_LV'!AE10</f>
        <v>7203321</v>
      </c>
      <c r="AF10" s="119">
        <f>'2023Q4_LV'!AF10</f>
        <v>7159764</v>
      </c>
      <c r="AG10" s="119">
        <f>'2023Q4_LV'!AG10</f>
        <v>7211083</v>
      </c>
      <c r="AH10" s="119">
        <f>'2023Q4_LV'!AH10</f>
        <v>7213781</v>
      </c>
      <c r="AI10" s="119">
        <f>'2023Q4_LV'!AI10</f>
        <v>7183627</v>
      </c>
      <c r="AJ10" s="119">
        <f>'2023Q4_LV'!AJ10</f>
        <v>7173799</v>
      </c>
      <c r="AK10" s="119">
        <f>'2023Q4_LV'!AK10</f>
        <v>7198735</v>
      </c>
      <c r="AR10" s="6"/>
    </row>
    <row r="11" spans="1:45" s="5" customFormat="1" ht="15" x14ac:dyDescent="0.25">
      <c r="A11" s="67" t="s">
        <v>53</v>
      </c>
      <c r="B11" s="119">
        <f>'2023Q4_LV'!B11</f>
        <v>6042606</v>
      </c>
      <c r="C11" s="119">
        <f>'2023Q4_LV'!C11</f>
        <v>6150890</v>
      </c>
      <c r="D11" s="119">
        <f>'2023Q4_LV'!D11</f>
        <v>6200895</v>
      </c>
      <c r="E11" s="119">
        <f>'2023Q4_LV'!E11</f>
        <v>6180998</v>
      </c>
      <c r="F11" s="119">
        <f>'2023Q4_LV'!F11</f>
        <v>6281750</v>
      </c>
      <c r="G11" s="119">
        <f>'2023Q4_LV'!G11</f>
        <v>6264173</v>
      </c>
      <c r="H11" s="119">
        <f>'2023Q4_LV'!H11</f>
        <v>6311677</v>
      </c>
      <c r="I11" s="119">
        <f>'2023Q4_LV'!I11</f>
        <v>6463903</v>
      </c>
      <c r="J11" s="119">
        <f>'2023Q4_LV'!J11</f>
        <v>6562507</v>
      </c>
      <c r="K11" s="119">
        <f>'2023Q4_LV'!K11</f>
        <v>6691530</v>
      </c>
      <c r="L11" s="119">
        <f>'2023Q4_LV'!L11</f>
        <v>6790973</v>
      </c>
      <c r="M11" s="119">
        <f>'2023Q4_LV'!M11</f>
        <v>6875939</v>
      </c>
      <c r="N11" s="119">
        <f>'2023Q4_LV'!N11</f>
        <v>7012251</v>
      </c>
      <c r="O11" s="119">
        <f>'2023Q4_LV'!O11</f>
        <v>7224814</v>
      </c>
      <c r="P11" s="119">
        <f>'2023Q4_LV'!P11</f>
        <v>7396490</v>
      </c>
      <c r="Q11" s="119">
        <f>'2023Q4_LV'!Q11</f>
        <v>7500748</v>
      </c>
      <c r="R11" s="119">
        <f>'2023Q4_LV'!R11</f>
        <v>7560194</v>
      </c>
      <c r="S11" s="119">
        <f>'2023Q4_LV'!S11</f>
        <v>7627590</v>
      </c>
      <c r="T11" s="119">
        <f>'2023Q4_LV'!T11</f>
        <v>7692561</v>
      </c>
      <c r="U11" s="119">
        <f>'2023Q4_LV'!U11</f>
        <v>7686501</v>
      </c>
      <c r="V11" s="119">
        <f>'2023Q4_LV'!V11</f>
        <v>7719112</v>
      </c>
      <c r="W11" s="119">
        <f>'2023Q4_LV'!W11</f>
        <v>7080972</v>
      </c>
      <c r="X11" s="119">
        <f>'2023Q4_LV'!X11</f>
        <v>7590037</v>
      </c>
      <c r="Y11" s="119">
        <f>'2023Q4_LV'!Y11</f>
        <v>7721906</v>
      </c>
      <c r="Z11" s="119">
        <f>'2023Q4_LV'!Z11</f>
        <v>7827855</v>
      </c>
      <c r="AA11" s="119">
        <f>'2023Q4_LV'!AA11</f>
        <v>8115424</v>
      </c>
      <c r="AB11" s="119">
        <f>'2023Q4_LV'!AB11</f>
        <v>8478264</v>
      </c>
      <c r="AC11" s="119">
        <f>'2023Q4_LV'!AC11</f>
        <v>8794578</v>
      </c>
      <c r="AD11" s="119">
        <f>'2023Q4_LV'!AD11</f>
        <v>9089201</v>
      </c>
      <c r="AE11" s="119">
        <f>'2023Q4_LV'!AE11</f>
        <v>9477825</v>
      </c>
      <c r="AF11" s="119">
        <f>'2023Q4_LV'!AF11</f>
        <v>9786588</v>
      </c>
      <c r="AG11" s="119">
        <f>'2023Q4_LV'!AG11</f>
        <v>9888512</v>
      </c>
      <c r="AH11" s="119">
        <f>'2023Q4_LV'!AH11</f>
        <v>10083612</v>
      </c>
      <c r="AI11" s="119">
        <f>'2023Q4_LV'!AI11</f>
        <v>10050296</v>
      </c>
      <c r="AJ11" s="119">
        <f>'2023Q4_LV'!AJ11</f>
        <v>10058867</v>
      </c>
      <c r="AK11" s="119">
        <f>'2023Q4_LV'!AK11</f>
        <v>10181343</v>
      </c>
      <c r="AR11" s="6"/>
    </row>
    <row r="12" spans="1:45" x14ac:dyDescent="0.2">
      <c r="A12" s="6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22"/>
      <c r="AH12" s="22"/>
      <c r="AI12" s="22"/>
      <c r="AJ12" s="22"/>
      <c r="AK12" s="22"/>
      <c r="AL12" s="22"/>
      <c r="AM12" s="22"/>
      <c r="AN12" s="22"/>
      <c r="AO12" s="22"/>
      <c r="AP12" s="6"/>
      <c r="AQ12" s="39"/>
      <c r="AR12" s="6"/>
    </row>
    <row r="13" spans="1:45" x14ac:dyDescent="0.2">
      <c r="A13" s="53" t="s">
        <v>54</v>
      </c>
      <c r="F13" s="44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2"/>
      <c r="AH13" s="22"/>
      <c r="AI13" s="22"/>
      <c r="AJ13" s="22"/>
      <c r="AK13" s="22"/>
      <c r="AL13" s="22"/>
      <c r="AM13" s="22"/>
      <c r="AN13" s="22"/>
      <c r="AO13" s="22"/>
      <c r="AP13" s="6"/>
      <c r="AQ13" s="40"/>
      <c r="AR13" s="6"/>
    </row>
    <row r="14" spans="1:45" s="5" customFormat="1" ht="15" x14ac:dyDescent="0.25">
      <c r="A14" s="67" t="s">
        <v>101</v>
      </c>
      <c r="B14" s="57"/>
      <c r="C14" s="57"/>
      <c r="D14" s="57"/>
      <c r="E14" s="57"/>
      <c r="F14" s="44"/>
      <c r="G14" s="119">
        <f>'2023Q4_LV'!G14</f>
        <v>24572126</v>
      </c>
      <c r="H14" s="119">
        <f>'2023Q4_LV'!H14</f>
        <v>25154145</v>
      </c>
      <c r="I14" s="119">
        <f>'2023Q4_LV'!I14</f>
        <v>25987370</v>
      </c>
      <c r="J14" s="119">
        <f>'2023Q4_LV'!J14</f>
        <v>27024401</v>
      </c>
      <c r="K14" s="119">
        <f>'2023Q4_LV'!K14</f>
        <v>27183170</v>
      </c>
      <c r="L14" s="119">
        <f>'2023Q4_LV'!L14</f>
        <v>26228007</v>
      </c>
      <c r="M14" s="119">
        <f>'2023Q4_LV'!M14</f>
        <v>27993607</v>
      </c>
      <c r="N14" s="119">
        <f>'2023Q4_LV'!N14</f>
        <v>28820743</v>
      </c>
      <c r="O14" s="119">
        <f>'2023Q4_LV'!O14</f>
        <v>28739313</v>
      </c>
      <c r="P14" s="49"/>
      <c r="Q14" s="49"/>
      <c r="R14" s="49"/>
      <c r="S14" s="49"/>
      <c r="T14" s="49"/>
      <c r="U14" s="49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22"/>
      <c r="AH14" s="22"/>
      <c r="AI14" s="22"/>
      <c r="AJ14" s="22"/>
      <c r="AK14" s="22"/>
      <c r="AL14" s="22"/>
      <c r="AM14" s="22"/>
      <c r="AN14" s="22"/>
      <c r="AO14" s="22"/>
      <c r="AP14" s="6"/>
      <c r="AQ14" s="40"/>
      <c r="AR14" s="6"/>
    </row>
    <row r="15" spans="1:45" s="5" customFormat="1" ht="15" x14ac:dyDescent="0.25">
      <c r="A15" s="67" t="s">
        <v>53</v>
      </c>
      <c r="B15" s="57"/>
      <c r="C15" s="57"/>
      <c r="D15" s="57"/>
      <c r="E15" s="57"/>
      <c r="F15" s="44"/>
      <c r="G15" s="119">
        <f>'2023Q4_LV'!G15</f>
        <v>24572126</v>
      </c>
      <c r="H15" s="119">
        <f>'2023Q4_LV'!H15</f>
        <v>25371324</v>
      </c>
      <c r="I15" s="119">
        <f>'2023Q4_LV'!I15</f>
        <v>26984433</v>
      </c>
      <c r="J15" s="119">
        <f>'2023Q4_LV'!J15</f>
        <v>29153556</v>
      </c>
      <c r="K15" s="119">
        <f>'2023Q4_LV'!K15</f>
        <v>30572869</v>
      </c>
      <c r="L15" s="119">
        <f>'2023Q4_LV'!L15</f>
        <v>30109462</v>
      </c>
      <c r="M15" s="119">
        <f>'2023Q4_LV'!M15</f>
        <v>33348932</v>
      </c>
      <c r="N15" s="119">
        <f>'2023Q4_LV'!N15</f>
        <v>38386187</v>
      </c>
      <c r="O15" s="119">
        <f>'2023Q4_LV'!O15</f>
        <v>40348048</v>
      </c>
      <c r="P15" s="49"/>
      <c r="Q15" s="49"/>
      <c r="R15" s="49"/>
      <c r="S15" s="49"/>
      <c r="T15" s="49"/>
      <c r="U15" s="49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22"/>
      <c r="AH15" s="22"/>
      <c r="AI15" s="22"/>
      <c r="AJ15" s="22"/>
      <c r="AK15" s="22"/>
      <c r="AL15" s="22"/>
      <c r="AM15" s="22"/>
      <c r="AN15" s="22"/>
      <c r="AO15" s="22"/>
      <c r="AP15" s="6"/>
      <c r="AQ15" s="6"/>
      <c r="AR15" s="6"/>
    </row>
    <row r="16" spans="1:45" s="5" customFormat="1" x14ac:dyDescent="0.2">
      <c r="A16" s="6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22"/>
      <c r="AH16" s="22"/>
      <c r="AI16" s="22"/>
      <c r="AJ16" s="22"/>
      <c r="AK16" s="22"/>
      <c r="AL16" s="22"/>
      <c r="AM16" s="22"/>
      <c r="AN16" s="22"/>
      <c r="AO16" s="22"/>
      <c r="AP16" s="6"/>
      <c r="AQ16" s="6"/>
      <c r="AR16" s="6"/>
    </row>
    <row r="17" spans="1:46" x14ac:dyDescent="0.2">
      <c r="A17" s="53" t="s">
        <v>55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38" t="s">
        <v>123</v>
      </c>
      <c r="AE17" s="38" t="s">
        <v>124</v>
      </c>
      <c r="AF17" s="38" t="s">
        <v>125</v>
      </c>
      <c r="AG17" s="38" t="s">
        <v>126</v>
      </c>
      <c r="AH17" s="54" t="s">
        <v>127</v>
      </c>
      <c r="AI17" s="54" t="s">
        <v>128</v>
      </c>
      <c r="AJ17" s="54" t="s">
        <v>132</v>
      </c>
      <c r="AK17" s="54" t="s">
        <v>134</v>
      </c>
      <c r="AR17" s="6"/>
    </row>
    <row r="18" spans="1:46" ht="15" x14ac:dyDescent="0.25">
      <c r="A18" s="69" t="s">
        <v>56</v>
      </c>
      <c r="B18" s="120">
        <f>'2023Q4_LV'!B18</f>
        <v>20567.5</v>
      </c>
      <c r="C18" s="120">
        <f>'2023Q4_LV'!C18</f>
        <v>20878.5</v>
      </c>
      <c r="D18" s="120">
        <f>'2023Q4_LV'!D18</f>
        <v>20595.8</v>
      </c>
      <c r="E18" s="120">
        <f>'2023Q4_LV'!E18</f>
        <v>20577.7</v>
      </c>
      <c r="F18" s="120">
        <f>'2023Q4_LV'!F18</f>
        <v>20476</v>
      </c>
      <c r="G18" s="120">
        <f>'2023Q4_LV'!G18</f>
        <v>20732.7</v>
      </c>
      <c r="H18" s="120">
        <f>'2023Q4_LV'!H18</f>
        <v>20641.900000000001</v>
      </c>
      <c r="I18" s="120">
        <f>'2023Q4_LV'!I18</f>
        <v>20885.099999999999</v>
      </c>
      <c r="J18" s="120">
        <f>'2023Q4_LV'!J18</f>
        <v>21128.1</v>
      </c>
      <c r="K18" s="120">
        <f>'2023Q4_LV'!K18</f>
        <v>21374.400000000001</v>
      </c>
      <c r="L18" s="120">
        <f>'2023Q4_LV'!L18</f>
        <v>21237.599999999999</v>
      </c>
      <c r="M18" s="120">
        <f>'2023Q4_LV'!M18</f>
        <v>21420</v>
      </c>
      <c r="N18" s="120">
        <f>'2023Q4_LV'!N18</f>
        <v>21548.9</v>
      </c>
      <c r="O18" s="120">
        <f>'2023Q4_LV'!O18</f>
        <v>21877.200000000001</v>
      </c>
      <c r="P18" s="120">
        <f>'2023Q4_LV'!P18</f>
        <v>21850.9</v>
      </c>
      <c r="Q18" s="120">
        <f>'2023Q4_LV'!Q18</f>
        <v>22041.4</v>
      </c>
      <c r="R18" s="120">
        <f>'2023Q4_LV'!R18</f>
        <v>22174.2</v>
      </c>
      <c r="S18" s="120">
        <f>'2023Q4_LV'!S18</f>
        <v>22593.7</v>
      </c>
      <c r="T18" s="120">
        <f>'2023Q4_LV'!T18</f>
        <v>22476.7</v>
      </c>
      <c r="U18" s="120">
        <f>'2023Q4_LV'!U18</f>
        <v>22528.799999999999</v>
      </c>
      <c r="V18" s="120">
        <f>'2023Q4_LV'!V18</f>
        <v>22604.7</v>
      </c>
      <c r="W18" s="120">
        <f>'2023Q4_LV'!W18</f>
        <v>22498</v>
      </c>
      <c r="X18" s="120">
        <f>'2023Q4_LV'!X18</f>
        <v>22476.799999999999</v>
      </c>
      <c r="Y18" s="120">
        <f>'2023Q4_LV'!Y18</f>
        <v>22390.400000000001</v>
      </c>
      <c r="Z18" s="120">
        <f>'2023Q4_LV'!Z18</f>
        <v>22576.799999999999</v>
      </c>
      <c r="AA18" s="120">
        <f>'2023Q4_LV'!AA18</f>
        <v>23021.8</v>
      </c>
      <c r="AB18" s="120">
        <f>'2023Q4_LV'!AB18</f>
        <v>23329.4</v>
      </c>
      <c r="AC18" s="120">
        <f>'2023Q4_LV'!AC18</f>
        <v>23989.200000000001</v>
      </c>
      <c r="AD18" s="120">
        <f>'2023Q4_LV'!AD18</f>
        <v>24660.1</v>
      </c>
      <c r="AE18" s="120">
        <f>'2023Q4_LV'!AE18</f>
        <v>26798.5</v>
      </c>
      <c r="AF18" s="120">
        <f>'2023Q4_LV'!AF18</f>
        <v>28402.7</v>
      </c>
      <c r="AG18" s="120">
        <f>'2023Q4_LV'!AG18</f>
        <v>29140.3</v>
      </c>
      <c r="AH18" s="120">
        <f>'2023Q4_LV'!AH18</f>
        <v>29503.5</v>
      </c>
      <c r="AI18" s="120">
        <f>'2023Q4_LV'!AI18</f>
        <v>29915.8</v>
      </c>
      <c r="AJ18" s="120">
        <f>'2023Q4_LV'!AJ18</f>
        <v>29828.6</v>
      </c>
      <c r="AK18" s="120">
        <f>'2023Q4_LV'!AK18</f>
        <v>29496.2</v>
      </c>
      <c r="AR18" s="6"/>
    </row>
    <row r="19" spans="1:46" x14ac:dyDescent="0.2">
      <c r="A19" s="6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"/>
      <c r="AH19" s="22"/>
      <c r="AI19" s="22"/>
      <c r="AJ19" s="22"/>
      <c r="AK19" s="22"/>
      <c r="AL19" s="22"/>
      <c r="AM19" s="22"/>
      <c r="AN19" s="22"/>
      <c r="AO19" s="22"/>
      <c r="AP19" s="6"/>
      <c r="AQ19" s="6"/>
      <c r="AR19" s="6"/>
    </row>
    <row r="20" spans="1:46" x14ac:dyDescent="0.2">
      <c r="A20" s="53" t="s">
        <v>57</v>
      </c>
      <c r="F20" s="44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49"/>
      <c r="Q20" s="49"/>
      <c r="R20" s="49"/>
      <c r="S20" s="49"/>
      <c r="T20" s="49"/>
      <c r="U20" s="49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22"/>
      <c r="AH20" s="22"/>
      <c r="AI20" s="22"/>
      <c r="AJ20" s="22"/>
      <c r="AK20" s="22"/>
      <c r="AL20" s="22"/>
      <c r="AM20" s="22"/>
      <c r="AN20" s="22"/>
      <c r="AO20" s="22"/>
      <c r="AP20" s="6"/>
      <c r="AQ20" s="6"/>
      <c r="AR20" s="6"/>
    </row>
    <row r="21" spans="1:46" ht="34.5" customHeight="1" x14ac:dyDescent="0.2">
      <c r="A21" s="69" t="s">
        <v>58</v>
      </c>
      <c r="B21" s="50"/>
      <c r="C21" s="50"/>
      <c r="D21" s="50"/>
      <c r="E21" s="50"/>
      <c r="F21" s="122"/>
      <c r="G21" s="77">
        <f>'2023Q4_LV'!G21</f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77">
        <f>SUM(AH18:AK18)/SUM(AD18:AG18)-1</f>
        <v>8.9379421953439175E-2</v>
      </c>
      <c r="P21" s="49"/>
      <c r="Q21" s="49"/>
      <c r="R21" s="49"/>
      <c r="S21" s="49"/>
      <c r="T21" s="49"/>
      <c r="U21" s="49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22"/>
      <c r="AH21" s="22"/>
      <c r="AI21" s="22"/>
      <c r="AJ21" s="22"/>
      <c r="AK21" s="22"/>
      <c r="AL21" s="22"/>
      <c r="AM21" s="22"/>
      <c r="AN21" s="22"/>
      <c r="AO21" s="22"/>
      <c r="AP21" s="6"/>
      <c r="AQ21" s="74"/>
      <c r="AR21" s="74"/>
      <c r="AS21" s="74"/>
      <c r="AT21" s="71"/>
    </row>
    <row r="22" spans="1:46" x14ac:dyDescent="0.2">
      <c r="A22" s="6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22"/>
      <c r="AH22" s="22"/>
      <c r="AI22" s="22"/>
      <c r="AJ22" s="22"/>
      <c r="AK22" s="22"/>
      <c r="AL22" s="22"/>
      <c r="AM22" s="22"/>
      <c r="AN22" s="22"/>
      <c r="AO22" s="22"/>
      <c r="AP22" s="6"/>
      <c r="AQ22" s="74"/>
      <c r="AR22" s="74"/>
      <c r="AS22" s="74"/>
      <c r="AT22" s="72"/>
    </row>
    <row r="23" spans="1:46" x14ac:dyDescent="0.2">
      <c r="A23" s="53" t="s">
        <v>59</v>
      </c>
      <c r="B23" s="54" t="s">
        <v>14</v>
      </c>
      <c r="C23" s="54" t="s">
        <v>15</v>
      </c>
      <c r="D23" s="54" t="s">
        <v>16</v>
      </c>
      <c r="E23" s="54" t="s">
        <v>17</v>
      </c>
      <c r="F23" s="54" t="s">
        <v>18</v>
      </c>
      <c r="G23" s="54" t="s">
        <v>19</v>
      </c>
      <c r="H23" s="54" t="s">
        <v>20</v>
      </c>
      <c r="I23" s="54" t="s">
        <v>21</v>
      </c>
      <c r="J23" s="54" t="s">
        <v>22</v>
      </c>
      <c r="K23" s="54" t="s">
        <v>23</v>
      </c>
      <c r="L23" s="54" t="s">
        <v>24</v>
      </c>
      <c r="M23" s="54" t="s">
        <v>25</v>
      </c>
      <c r="N23" s="54" t="s">
        <v>26</v>
      </c>
      <c r="O23" s="54" t="s">
        <v>27</v>
      </c>
      <c r="P23" s="54" t="s">
        <v>28</v>
      </c>
      <c r="Q23" s="54" t="s">
        <v>29</v>
      </c>
      <c r="R23" s="38" t="s">
        <v>30</v>
      </c>
      <c r="S23" s="38" t="s">
        <v>31</v>
      </c>
      <c r="T23" s="38" t="s">
        <v>32</v>
      </c>
      <c r="U23" s="38" t="s">
        <v>98</v>
      </c>
      <c r="V23" s="38" t="s">
        <v>104</v>
      </c>
      <c r="W23" s="38" t="s">
        <v>106</v>
      </c>
      <c r="X23" s="38" t="s">
        <v>107</v>
      </c>
      <c r="Y23" s="38" t="s">
        <v>108</v>
      </c>
      <c r="Z23" s="38" t="s">
        <v>118</v>
      </c>
      <c r="AA23" s="38" t="s">
        <v>120</v>
      </c>
      <c r="AB23" s="38" t="s">
        <v>121</v>
      </c>
      <c r="AC23" s="38" t="s">
        <v>122</v>
      </c>
      <c r="AD23" s="38" t="s">
        <v>123</v>
      </c>
      <c r="AE23" s="38" t="s">
        <v>124</v>
      </c>
      <c r="AF23" s="38" t="s">
        <v>125</v>
      </c>
      <c r="AG23" s="38" t="s">
        <v>126</v>
      </c>
      <c r="AH23" s="54" t="s">
        <v>127</v>
      </c>
      <c r="AI23" s="54" t="s">
        <v>127</v>
      </c>
      <c r="AJ23" s="54" t="s">
        <v>132</v>
      </c>
      <c r="AK23" s="54" t="s">
        <v>127</v>
      </c>
      <c r="AQ23" s="74"/>
      <c r="AR23" s="74"/>
      <c r="AS23" s="74"/>
      <c r="AT23" s="72"/>
    </row>
    <row r="24" spans="1:46" ht="25.5" x14ac:dyDescent="0.25">
      <c r="A24" s="69" t="s">
        <v>60</v>
      </c>
      <c r="B24" s="121">
        <f>'2023Q4_LV'!B25</f>
        <v>1.0029999999999999</v>
      </c>
      <c r="C24" s="121">
        <f>'2023Q4_LV'!C25</f>
        <v>1.008</v>
      </c>
      <c r="D24" s="121">
        <f>'2023Q4_LV'!D25</f>
        <v>1.006</v>
      </c>
      <c r="E24" s="121">
        <f>'2023Q4_LV'!E25</f>
        <v>0.99299999999999999</v>
      </c>
      <c r="F24" s="121">
        <f>'2023Q4_LV'!F25</f>
        <v>1</v>
      </c>
      <c r="G24" s="121">
        <f>'2023Q4_LV'!G25</f>
        <v>1</v>
      </c>
      <c r="H24" s="121">
        <f>'2023Q4_LV'!H25</f>
        <v>1.006</v>
      </c>
      <c r="I24" s="121">
        <f>'2023Q4_LV'!I25</f>
        <v>1.022</v>
      </c>
      <c r="J24" s="121">
        <f>'2023Q4_LV'!J25</f>
        <v>1.02</v>
      </c>
      <c r="K24" s="121">
        <f>'2023Q4_LV'!K25</f>
        <v>1.032</v>
      </c>
      <c r="L24" s="121">
        <f>'2023Q4_LV'!L25</f>
        <v>1.036</v>
      </c>
      <c r="M24" s="121">
        <f>'2023Q4_LV'!M25</f>
        <v>1.028</v>
      </c>
      <c r="N24" s="121">
        <f>'2023Q4_LV'!N25</f>
        <v>1.038</v>
      </c>
      <c r="O24" s="121">
        <f>'2023Q4_LV'!O25</f>
        <v>1.0369999999999999</v>
      </c>
      <c r="P24" s="121">
        <f>'2023Q4_LV'!P25</f>
        <v>1.0409999999999999</v>
      </c>
      <c r="Q24" s="121">
        <f>'2023Q4_LV'!Q25</f>
        <v>1.04</v>
      </c>
      <c r="R24" s="121">
        <f>'2023Q4_LV'!R25</f>
        <v>1.0589999999999999</v>
      </c>
      <c r="S24" s="121">
        <f>'2023Q4_LV'!S25</f>
        <v>1.05</v>
      </c>
      <c r="T24" s="121">
        <f>'2023Q4_LV'!T25</f>
        <v>1.04</v>
      </c>
      <c r="U24" s="121">
        <f>'2023Q4_LV'!U25</f>
        <v>1.038</v>
      </c>
      <c r="V24" s="121">
        <f>'2023Q4_LV'!V25</f>
        <v>1.0409999999999999</v>
      </c>
      <c r="W24" s="121">
        <f>'2023Q4_LV'!W25</f>
        <v>1.018</v>
      </c>
      <c r="X24" s="121">
        <f>'2023Q4_LV'!X25</f>
        <v>1.018</v>
      </c>
      <c r="Y24" s="121">
        <f>'2023Q4_LV'!Y25</f>
        <v>1.018</v>
      </c>
      <c r="Z24" s="121">
        <f>'2023Q4_LV'!Z25</f>
        <v>0.997</v>
      </c>
      <c r="AA24" s="121">
        <f>'2023Q4_LV'!AA25</f>
        <v>1.024</v>
      </c>
      <c r="AB24" s="121">
        <f>'2023Q4_LV'!AB25</f>
        <v>1.0449999999999999</v>
      </c>
      <c r="AC24" s="121">
        <f>'2023Q4_LV'!AC25</f>
        <v>1.0720000000000001</v>
      </c>
      <c r="AD24" s="121">
        <f>'2023Q4_LV'!AD25</f>
        <v>1.105</v>
      </c>
      <c r="AE24" s="121">
        <f>'2023Q4_LV'!AE25</f>
        <v>1.1319999999999999</v>
      </c>
      <c r="AF24" s="121">
        <f>'2023Q4_LV'!AF25</f>
        <v>1.1499999999999999</v>
      </c>
      <c r="AG24" s="121">
        <f>'2023Q4_LV'!AG25</f>
        <v>1.133</v>
      </c>
      <c r="AH24" s="121">
        <f>'2023Q4_LV'!AH25</f>
        <v>1.1120000000000001</v>
      </c>
      <c r="AI24" s="121">
        <f>'2023Q4_LV'!AI25</f>
        <v>1.0609999999999999</v>
      </c>
      <c r="AJ24" s="121">
        <f>'2023Q4_LV'!AJ25</f>
        <v>1.024</v>
      </c>
      <c r="AK24" s="121">
        <f>'2023Q4_LV'!AK25</f>
        <v>1.016</v>
      </c>
      <c r="AQ24" s="74"/>
      <c r="AR24" s="74"/>
      <c r="AS24" s="74"/>
      <c r="AT24" s="73"/>
    </row>
    <row r="25" spans="1:46" x14ac:dyDescent="0.2">
      <c r="A25" s="6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"/>
      <c r="AH25" s="22"/>
      <c r="AI25" s="22"/>
      <c r="AJ25" s="22"/>
      <c r="AK25" s="22"/>
      <c r="AL25" s="22"/>
      <c r="AM25" s="22"/>
      <c r="AN25" s="22"/>
      <c r="AO25" s="22"/>
      <c r="AP25" s="6"/>
      <c r="AQ25" s="6"/>
      <c r="AR25" s="6"/>
    </row>
    <row r="26" spans="1:46" x14ac:dyDescent="0.2">
      <c r="A26" s="53" t="s">
        <v>61</v>
      </c>
      <c r="F26" s="44"/>
      <c r="G26" s="54">
        <v>2015</v>
      </c>
      <c r="H26" s="54">
        <v>2016</v>
      </c>
      <c r="I26" s="54">
        <v>2017</v>
      </c>
      <c r="J26" s="54">
        <v>2018</v>
      </c>
      <c r="K26" s="54">
        <v>2019</v>
      </c>
      <c r="L26" s="54">
        <v>2020</v>
      </c>
      <c r="M26" s="54">
        <v>2021</v>
      </c>
      <c r="N26" s="54">
        <v>2022</v>
      </c>
      <c r="O26" s="54">
        <v>2023</v>
      </c>
      <c r="P26" s="49"/>
      <c r="Q26" s="49"/>
      <c r="R26" s="49"/>
      <c r="S26" s="49"/>
      <c r="T26" s="49"/>
      <c r="U26" s="49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22"/>
      <c r="AH26" s="22"/>
      <c r="AI26" s="22"/>
      <c r="AJ26" s="22"/>
      <c r="AK26" s="22"/>
      <c r="AL26" s="22"/>
      <c r="AM26" s="22"/>
      <c r="AN26" s="22"/>
      <c r="AO26" s="22"/>
      <c r="AP26" s="6"/>
      <c r="AQ26" s="6"/>
      <c r="AR26" s="6"/>
    </row>
    <row r="27" spans="1:46" ht="15" x14ac:dyDescent="0.25">
      <c r="A27" s="69" t="s">
        <v>62</v>
      </c>
      <c r="B27" s="50"/>
      <c r="C27" s="50"/>
      <c r="D27" s="50"/>
      <c r="E27" s="50"/>
      <c r="F27" s="49"/>
      <c r="G27" s="121">
        <f>'2023Q4_LV'!G28</f>
        <v>1.0009999999999999</v>
      </c>
      <c r="H27" s="121">
        <f>'2023Q4_LV'!H28</f>
        <v>1.0089999999999999</v>
      </c>
      <c r="I27" s="121">
        <f>'2023Q4_LV'!I28</f>
        <v>1.0289999999999999</v>
      </c>
      <c r="J27" s="121">
        <f>'2023Q4_LV'!J28</f>
        <v>1.0389999999999999</v>
      </c>
      <c r="K27" s="121">
        <f>'2023Q4_LV'!K28</f>
        <v>1.0429999999999999</v>
      </c>
      <c r="L27" s="121">
        <f>'2023Q4_LV'!L28</f>
        <v>1.0209999999999999</v>
      </c>
      <c r="M27" s="121">
        <f>'2023Q4_LV'!M28</f>
        <v>1.038</v>
      </c>
      <c r="N27" s="121">
        <f>'2023Q4_LV'!N28</f>
        <v>1.1180000000000001</v>
      </c>
      <c r="O27" s="121">
        <f>'2023Q4_LV'!O28</f>
        <v>1.054</v>
      </c>
      <c r="P27" s="49"/>
      <c r="Q27" s="49"/>
      <c r="R27" s="49"/>
      <c r="S27" s="49"/>
      <c r="T27" s="49"/>
      <c r="U27" s="49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22"/>
      <c r="AH27" s="22"/>
      <c r="AI27" s="22"/>
      <c r="AJ27" s="22"/>
      <c r="AK27" s="22"/>
      <c r="AL27" s="22"/>
      <c r="AM27" s="22"/>
      <c r="AN27" s="22"/>
      <c r="AO27" s="22"/>
      <c r="AP27" s="6"/>
      <c r="AQ27" s="6"/>
      <c r="AR27" s="6"/>
    </row>
    <row r="28" spans="1:46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6" ht="15" hidden="1" x14ac:dyDescent="0.2">
      <c r="L29" s="124"/>
      <c r="M29" s="124"/>
      <c r="N29" s="124"/>
      <c r="O29" s="124"/>
    </row>
    <row r="30" spans="1:46" ht="15" hidden="1" x14ac:dyDescent="0.2">
      <c r="L30" s="126"/>
      <c r="M30" s="126"/>
      <c r="N30" s="126"/>
      <c r="O30" s="126"/>
    </row>
    <row r="32" spans="1:46" ht="15" hidden="1" x14ac:dyDescent="0.2">
      <c r="L32" s="124"/>
      <c r="M32" s="124"/>
      <c r="N32" s="124"/>
      <c r="O32" s="124"/>
    </row>
  </sheetData>
  <mergeCells count="18">
    <mergeCell ref="AO1:AO2"/>
    <mergeCell ref="AJ1:AJ2"/>
    <mergeCell ref="AK1:AN1"/>
    <mergeCell ref="AP1:AS1"/>
    <mergeCell ref="P1:P2"/>
    <mergeCell ref="U1:U2"/>
    <mergeCell ref="Q1:T1"/>
    <mergeCell ref="V1:Y1"/>
    <mergeCell ref="Z1:Z2"/>
    <mergeCell ref="AA1:AD1"/>
    <mergeCell ref="AE1:AE2"/>
    <mergeCell ref="AF1:AI1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70" zoomScaleNormal="70" workbookViewId="0">
      <selection sqref="A1:G1"/>
    </sheetView>
  </sheetViews>
  <sheetFormatPr defaultColWidth="0" defaultRowHeight="14.25" customHeight="1" zeroHeight="1" x14ac:dyDescent="0.2"/>
  <cols>
    <col min="1" max="1" width="10.28515625" style="96" customWidth="1"/>
    <col min="2" max="2" width="12.140625" style="96" customWidth="1"/>
    <col min="3" max="3" width="13.42578125" style="96" customWidth="1"/>
    <col min="4" max="4" width="12" style="96" customWidth="1"/>
    <col min="5" max="5" width="11.28515625" style="96" customWidth="1"/>
    <col min="6" max="6" width="10.7109375" style="96" customWidth="1"/>
    <col min="7" max="7" width="12" style="96" customWidth="1"/>
    <col min="8" max="8" width="25.42578125" style="96" customWidth="1"/>
    <col min="9" max="10" width="8.7109375" style="96" customWidth="1"/>
    <col min="11" max="11" width="10.28515625" style="96" customWidth="1"/>
    <col min="12" max="12" width="14.28515625" style="96" customWidth="1"/>
    <col min="13" max="13" width="12.140625" style="96" customWidth="1"/>
    <col min="14" max="14" width="10.28515625" style="96" customWidth="1"/>
    <col min="15" max="15" width="8.7109375" style="96" customWidth="1"/>
    <col min="16" max="16" width="9.28515625" style="96" customWidth="1"/>
    <col min="17" max="27" width="8.7109375" style="96" customWidth="1"/>
    <col min="28" max="16384" width="8.7109375" style="96" hidden="1"/>
  </cols>
  <sheetData>
    <row r="1" spans="1:16" s="24" customFormat="1" ht="14.1" customHeight="1" x14ac:dyDescent="0.25">
      <c r="A1" s="173" t="s">
        <v>63</v>
      </c>
      <c r="B1" s="173"/>
      <c r="C1" s="173"/>
      <c r="D1" s="173"/>
      <c r="E1" s="173"/>
      <c r="F1" s="173"/>
      <c r="G1" s="173"/>
      <c r="J1" s="174" t="s">
        <v>64</v>
      </c>
      <c r="K1" s="174"/>
      <c r="L1" s="174"/>
      <c r="M1" s="174"/>
      <c r="N1" s="174"/>
      <c r="O1" s="174"/>
      <c r="P1" s="174"/>
    </row>
    <row r="2" spans="1:16" s="24" customFormat="1" ht="14.65" customHeight="1" x14ac:dyDescent="0.2">
      <c r="A2" s="175" t="s">
        <v>65</v>
      </c>
      <c r="B2" s="175"/>
      <c r="C2" s="175"/>
      <c r="D2" s="175"/>
      <c r="E2" s="175"/>
      <c r="F2" s="175"/>
      <c r="G2" s="175"/>
      <c r="J2" s="174"/>
      <c r="K2" s="174"/>
      <c r="L2" s="174"/>
      <c r="M2" s="174"/>
      <c r="N2" s="174"/>
      <c r="O2" s="174"/>
      <c r="P2" s="174"/>
    </row>
    <row r="3" spans="1:16" s="24" customFormat="1" ht="14.65" customHeight="1" x14ac:dyDescent="0.25">
      <c r="A3" s="175" t="s">
        <v>66</v>
      </c>
      <c r="B3" s="175"/>
      <c r="C3" s="175"/>
      <c r="D3" s="175"/>
      <c r="E3" s="175"/>
      <c r="F3" s="175"/>
      <c r="G3" s="175"/>
      <c r="J3" s="174"/>
      <c r="K3" s="174"/>
      <c r="L3" s="174"/>
      <c r="M3" s="174"/>
      <c r="N3" s="174"/>
      <c r="O3" s="174"/>
      <c r="P3" s="174"/>
    </row>
    <row r="4" spans="1:16" s="24" customFormat="1" ht="22.5" x14ac:dyDescent="0.2">
      <c r="A4" s="78"/>
      <c r="B4" s="79" t="s">
        <v>67</v>
      </c>
      <c r="C4" s="79" t="s">
        <v>68</v>
      </c>
      <c r="D4" s="79" t="s">
        <v>69</v>
      </c>
      <c r="E4" s="79" t="s">
        <v>70</v>
      </c>
      <c r="F4" s="79" t="s">
        <v>71</v>
      </c>
      <c r="G4" s="79" t="s">
        <v>72</v>
      </c>
      <c r="H4" s="78"/>
      <c r="I4" s="78"/>
      <c r="J4" s="78"/>
      <c r="K4" s="79" t="s">
        <v>8</v>
      </c>
      <c r="L4" s="79" t="s">
        <v>68</v>
      </c>
      <c r="M4" s="79" t="s">
        <v>69</v>
      </c>
      <c r="N4" s="79" t="s">
        <v>70</v>
      </c>
      <c r="O4" s="79" t="s">
        <v>71</v>
      </c>
      <c r="P4" s="79" t="s">
        <v>72</v>
      </c>
    </row>
    <row r="5" spans="1:16" s="24" customFormat="1" ht="45" x14ac:dyDescent="0.2">
      <c r="A5" s="78"/>
      <c r="B5" s="79" t="s">
        <v>73</v>
      </c>
      <c r="C5" s="79" t="s">
        <v>74</v>
      </c>
      <c r="D5" s="79" t="s">
        <v>75</v>
      </c>
      <c r="E5" s="79" t="s">
        <v>76</v>
      </c>
      <c r="F5" s="79" t="s">
        <v>77</v>
      </c>
      <c r="G5" s="79" t="s">
        <v>78</v>
      </c>
      <c r="H5" s="78"/>
      <c r="I5" s="78"/>
      <c r="J5" s="80"/>
      <c r="K5" s="79" t="s">
        <v>47</v>
      </c>
      <c r="L5" s="79" t="s">
        <v>74</v>
      </c>
      <c r="M5" s="79" t="s">
        <v>75</v>
      </c>
      <c r="N5" s="79" t="s">
        <v>76</v>
      </c>
      <c r="O5" s="79" t="s">
        <v>77</v>
      </c>
      <c r="P5" s="79" t="s">
        <v>79</v>
      </c>
    </row>
    <row r="6" spans="1:16" s="24" customFormat="1" ht="15" x14ac:dyDescent="0.25">
      <c r="A6" s="81" t="s">
        <v>80</v>
      </c>
      <c r="B6" s="98">
        <v>5757941</v>
      </c>
      <c r="C6" s="98">
        <v>3412941</v>
      </c>
      <c r="D6" s="98">
        <v>1047227</v>
      </c>
      <c r="E6" s="98">
        <v>1454526</v>
      </c>
      <c r="F6" s="98">
        <v>3337146</v>
      </c>
      <c r="G6" s="98">
        <v>-3647160</v>
      </c>
      <c r="H6" s="82"/>
      <c r="I6" s="83">
        <v>2014</v>
      </c>
      <c r="J6" s="81" t="s">
        <v>7</v>
      </c>
      <c r="K6" s="84">
        <f t="shared" ref="K6:K17" si="0">(B13/B9-1)*100</f>
        <v>1.4240716470742987</v>
      </c>
      <c r="L6" s="84">
        <f t="shared" ref="L6:L31" si="1">(C13-C9)/B9*100</f>
        <v>0.4896606691524662</v>
      </c>
      <c r="M6" s="84">
        <f t="shared" ref="M6:M31" si="2">(D13-D9)/B9*100</f>
        <v>0.60978440476257278</v>
      </c>
      <c r="N6" s="84">
        <f t="shared" ref="N6:N28" si="3">(E13-E9)/B9*100</f>
        <v>0.23565610533477604</v>
      </c>
      <c r="O6" s="84">
        <f t="shared" ref="O6:O31" si="4">(F13-F9)/B9*100</f>
        <v>3.9368411708799247</v>
      </c>
      <c r="P6" s="84">
        <f t="shared" ref="P6:P28" si="5">(G13-G9)/B9*100</f>
        <v>-3.1574142991798628</v>
      </c>
    </row>
    <row r="7" spans="1:16" s="24" customFormat="1" ht="15" x14ac:dyDescent="0.25">
      <c r="A7" s="81" t="s">
        <v>81</v>
      </c>
      <c r="B7" s="98">
        <v>5754150</v>
      </c>
      <c r="C7" s="98">
        <v>3527654</v>
      </c>
      <c r="D7" s="98">
        <v>1051544</v>
      </c>
      <c r="E7" s="98">
        <v>1438271</v>
      </c>
      <c r="F7" s="98">
        <v>3343346</v>
      </c>
      <c r="G7" s="98">
        <v>-3611007</v>
      </c>
      <c r="H7" s="82"/>
      <c r="I7" s="83">
        <v>2015</v>
      </c>
      <c r="J7" s="81" t="s">
        <v>4</v>
      </c>
      <c r="K7" s="84">
        <f t="shared" si="0"/>
        <v>3.0447334003553816</v>
      </c>
      <c r="L7" s="84">
        <f t="shared" si="1"/>
        <v>1.4708084373010901</v>
      </c>
      <c r="M7" s="84">
        <f t="shared" si="2"/>
        <v>0.43481623180227869</v>
      </c>
      <c r="N7" s="84">
        <f t="shared" si="3"/>
        <v>2.1109399206442954E-2</v>
      </c>
      <c r="O7" s="84">
        <f t="shared" si="4"/>
        <v>2.0850205697668196</v>
      </c>
      <c r="P7" s="84">
        <f t="shared" si="5"/>
        <v>-1.4412858717442533E-2</v>
      </c>
    </row>
    <row r="8" spans="1:16" s="24" customFormat="1" ht="15" x14ac:dyDescent="0.25">
      <c r="A8" s="81" t="s">
        <v>82</v>
      </c>
      <c r="B8" s="98">
        <v>5835774</v>
      </c>
      <c r="C8" s="98">
        <v>3542542</v>
      </c>
      <c r="D8" s="98">
        <v>1060983</v>
      </c>
      <c r="E8" s="98">
        <v>1392593</v>
      </c>
      <c r="F8" s="98">
        <v>3402034</v>
      </c>
      <c r="G8" s="98">
        <v>-3661924</v>
      </c>
      <c r="H8" s="82"/>
      <c r="I8" s="83"/>
      <c r="J8" s="81" t="s">
        <v>5</v>
      </c>
      <c r="K8" s="84">
        <f t="shared" si="0"/>
        <v>4.0133863035788142</v>
      </c>
      <c r="L8" s="84">
        <f t="shared" si="1"/>
        <v>1.0391580181582289</v>
      </c>
      <c r="M8" s="84">
        <f t="shared" si="2"/>
        <v>0.33653616701806788</v>
      </c>
      <c r="N8" s="84">
        <f t="shared" si="3"/>
        <v>1.1122533013038682</v>
      </c>
      <c r="O8" s="84">
        <f t="shared" si="4"/>
        <v>1.3907228055591003</v>
      </c>
      <c r="P8" s="84">
        <f t="shared" si="5"/>
        <v>-0.81389795363670614</v>
      </c>
    </row>
    <row r="9" spans="1:16" s="24" customFormat="1" ht="15" x14ac:dyDescent="0.25">
      <c r="A9" s="81" t="s">
        <v>83</v>
      </c>
      <c r="B9" s="98">
        <v>5880603</v>
      </c>
      <c r="C9" s="98">
        <v>3498492</v>
      </c>
      <c r="D9" s="98">
        <v>1068004</v>
      </c>
      <c r="E9" s="98">
        <v>1370062</v>
      </c>
      <c r="F9" s="98">
        <v>3452306</v>
      </c>
      <c r="G9" s="98">
        <v>-3644707</v>
      </c>
      <c r="H9" s="82"/>
      <c r="I9" s="83"/>
      <c r="J9" s="81" t="s">
        <v>6</v>
      </c>
      <c r="K9" s="84">
        <f t="shared" si="0"/>
        <v>4.323545807452378</v>
      </c>
      <c r="L9" s="84">
        <f t="shared" si="1"/>
        <v>2.1195010388291866</v>
      </c>
      <c r="M9" s="84">
        <f t="shared" si="2"/>
        <v>0.28786609808217184</v>
      </c>
      <c r="N9" s="84">
        <f t="shared" si="3"/>
        <v>-0.66795100873478286</v>
      </c>
      <c r="O9" s="84">
        <f t="shared" si="4"/>
        <v>2.7027904985168241</v>
      </c>
      <c r="P9" s="84">
        <f t="shared" si="5"/>
        <v>-3.0691073878731001</v>
      </c>
    </row>
    <row r="10" spans="1:16" s="24" customFormat="1" ht="15" x14ac:dyDescent="0.25">
      <c r="A10" s="81" t="s">
        <v>84</v>
      </c>
      <c r="B10" s="98">
        <v>5883635</v>
      </c>
      <c r="C10" s="98">
        <v>3478869</v>
      </c>
      <c r="D10" s="98">
        <v>1081187</v>
      </c>
      <c r="E10" s="98">
        <v>1339854</v>
      </c>
      <c r="F10" s="98">
        <v>3565874</v>
      </c>
      <c r="G10" s="98">
        <v>-3747879</v>
      </c>
      <c r="H10" s="82"/>
      <c r="I10" s="83"/>
      <c r="J10" s="81" t="s">
        <v>7</v>
      </c>
      <c r="K10" s="84">
        <f t="shared" si="0"/>
        <v>3.6054910956723418</v>
      </c>
      <c r="L10" s="84">
        <f t="shared" si="1"/>
        <v>1.1743112867175569</v>
      </c>
      <c r="M10" s="84">
        <f t="shared" si="2"/>
        <v>0.16186180985110357</v>
      </c>
      <c r="N10" s="84">
        <f t="shared" si="3"/>
        <v>-1.666368506057746</v>
      </c>
      <c r="O10" s="84">
        <f t="shared" si="4"/>
        <v>1.1450373360235413</v>
      </c>
      <c r="P10" s="84">
        <f t="shared" si="5"/>
        <v>-0.32645652575210665</v>
      </c>
    </row>
    <row r="11" spans="1:16" s="24" customFormat="1" ht="15" x14ac:dyDescent="0.25">
      <c r="A11" s="81" t="s">
        <v>85</v>
      </c>
      <c r="B11" s="98">
        <v>5908726</v>
      </c>
      <c r="C11" s="98">
        <v>3535811</v>
      </c>
      <c r="D11" s="98">
        <v>1090348</v>
      </c>
      <c r="E11" s="98">
        <v>1328306</v>
      </c>
      <c r="F11" s="98">
        <v>3551820</v>
      </c>
      <c r="G11" s="98">
        <v>-3723652</v>
      </c>
      <c r="H11" s="82"/>
      <c r="I11" s="83">
        <v>2016</v>
      </c>
      <c r="J11" s="81" t="s">
        <v>4</v>
      </c>
      <c r="K11" s="84">
        <f t="shared" si="0"/>
        <v>3.9046799683841282</v>
      </c>
      <c r="L11" s="84">
        <f t="shared" si="1"/>
        <v>2.5165039909110942</v>
      </c>
      <c r="M11" s="84">
        <f t="shared" si="2"/>
        <v>0.20853483618725155</v>
      </c>
      <c r="N11" s="84">
        <f t="shared" si="3"/>
        <v>-1.3742219735645849</v>
      </c>
      <c r="O11" s="84">
        <f t="shared" si="4"/>
        <v>1.4449321564906901</v>
      </c>
      <c r="P11" s="84">
        <f t="shared" si="5"/>
        <v>-2.2338117060567635</v>
      </c>
    </row>
    <row r="12" spans="1:16" s="24" customFormat="1" ht="15" x14ac:dyDescent="0.25">
      <c r="A12" s="81" t="s">
        <v>86</v>
      </c>
      <c r="B12" s="98">
        <v>5941304</v>
      </c>
      <c r="C12" s="98">
        <v>3522801</v>
      </c>
      <c r="D12" s="98">
        <v>1096207</v>
      </c>
      <c r="E12" s="98">
        <v>1356285</v>
      </c>
      <c r="F12" s="98">
        <v>3585087</v>
      </c>
      <c r="G12" s="98">
        <v>-3694785</v>
      </c>
      <c r="H12" s="82"/>
      <c r="I12" s="83"/>
      <c r="J12" s="81" t="s">
        <v>5</v>
      </c>
      <c r="K12" s="84">
        <f t="shared" si="0"/>
        <v>1.5844471714808073</v>
      </c>
      <c r="L12" s="84">
        <f t="shared" si="1"/>
        <v>2.2899295233576522</v>
      </c>
      <c r="M12" s="84">
        <f t="shared" si="2"/>
        <v>0.23558925625778368</v>
      </c>
      <c r="N12" s="84">
        <f t="shared" si="3"/>
        <v>-3.3193206620515316</v>
      </c>
      <c r="O12" s="84">
        <f t="shared" si="4"/>
        <v>3.5664461281778679</v>
      </c>
      <c r="P12" s="84">
        <f t="shared" si="5"/>
        <v>-3.2692382163880569</v>
      </c>
    </row>
    <row r="13" spans="1:16" s="24" customFormat="1" ht="15" x14ac:dyDescent="0.25">
      <c r="A13" s="81" t="s">
        <v>87</v>
      </c>
      <c r="B13" s="98">
        <v>5964347</v>
      </c>
      <c r="C13" s="98">
        <v>3527287</v>
      </c>
      <c r="D13" s="98">
        <v>1103863</v>
      </c>
      <c r="E13" s="98">
        <v>1383920</v>
      </c>
      <c r="F13" s="98">
        <v>3683816</v>
      </c>
      <c r="G13" s="98">
        <v>-3830382</v>
      </c>
      <c r="H13" s="82"/>
      <c r="I13" s="83"/>
      <c r="J13" s="81" t="s">
        <v>6</v>
      </c>
      <c r="K13" s="84">
        <f t="shared" si="0"/>
        <v>0.95295731213957957</v>
      </c>
      <c r="L13" s="84">
        <f t="shared" si="1"/>
        <v>1.0086672230666458</v>
      </c>
      <c r="M13" s="84">
        <f t="shared" si="2"/>
        <v>0.32891918739358772</v>
      </c>
      <c r="N13" s="84">
        <f t="shared" si="3"/>
        <v>-1.3820188155263022</v>
      </c>
      <c r="O13" s="84">
        <f t="shared" si="4"/>
        <v>2.4099497610507861</v>
      </c>
      <c r="P13" s="84">
        <f t="shared" si="5"/>
        <v>-0.18689360213701475</v>
      </c>
    </row>
    <row r="14" spans="1:16" s="24" customFormat="1" ht="15" x14ac:dyDescent="0.25">
      <c r="A14" s="81" t="s">
        <v>14</v>
      </c>
      <c r="B14" s="98">
        <v>6062776</v>
      </c>
      <c r="C14" s="98">
        <v>3565406</v>
      </c>
      <c r="D14" s="98">
        <v>1106770</v>
      </c>
      <c r="E14" s="98">
        <v>1341096</v>
      </c>
      <c r="F14" s="98">
        <v>3688549</v>
      </c>
      <c r="G14" s="98">
        <v>-3748727</v>
      </c>
      <c r="H14" s="82"/>
      <c r="I14" s="83"/>
      <c r="J14" s="81" t="s">
        <v>7</v>
      </c>
      <c r="K14" s="84">
        <f t="shared" si="0"/>
        <v>2.2967959140310024</v>
      </c>
      <c r="L14" s="84">
        <f t="shared" si="1"/>
        <v>2.2816649731340841</v>
      </c>
      <c r="M14" s="84">
        <f t="shared" si="2"/>
        <v>0.53252820544937196</v>
      </c>
      <c r="N14" s="84">
        <f t="shared" si="3"/>
        <v>-0.39164053545082356</v>
      </c>
      <c r="O14" s="84">
        <f t="shared" si="4"/>
        <v>2.1013235770321055</v>
      </c>
      <c r="P14" s="84">
        <f t="shared" si="5"/>
        <v>-3.3461873508247009</v>
      </c>
    </row>
    <row r="15" spans="1:16" s="24" customFormat="1" ht="15" x14ac:dyDescent="0.25">
      <c r="A15" s="81" t="s">
        <v>15</v>
      </c>
      <c r="B15" s="98">
        <v>6145866</v>
      </c>
      <c r="C15" s="98">
        <v>3597212</v>
      </c>
      <c r="D15" s="98">
        <v>1110233</v>
      </c>
      <c r="E15" s="98">
        <v>1394026</v>
      </c>
      <c r="F15" s="98">
        <v>3633994</v>
      </c>
      <c r="G15" s="98">
        <v>-3771743</v>
      </c>
      <c r="H15" s="82"/>
      <c r="I15" s="83">
        <v>2017</v>
      </c>
      <c r="J15" s="81" t="s">
        <v>4</v>
      </c>
      <c r="K15" s="84">
        <f t="shared" si="0"/>
        <v>2.0827340801853111</v>
      </c>
      <c r="L15" s="84">
        <f t="shared" si="1"/>
        <v>1.273924884292551</v>
      </c>
      <c r="M15" s="84">
        <f t="shared" si="2"/>
        <v>0.58925236701024897</v>
      </c>
      <c r="N15" s="84">
        <f t="shared" si="3"/>
        <v>0.26529055919922634</v>
      </c>
      <c r="O15" s="84">
        <f t="shared" si="4"/>
        <v>4.4546653484684828</v>
      </c>
      <c r="P15" s="84">
        <f t="shared" si="5"/>
        <v>-4.419075267465332</v>
      </c>
    </row>
    <row r="16" spans="1:16" s="24" customFormat="1" ht="15" x14ac:dyDescent="0.25">
      <c r="A16" s="81" t="s">
        <v>16</v>
      </c>
      <c r="B16" s="98">
        <v>6198179</v>
      </c>
      <c r="C16" s="98">
        <v>3648727</v>
      </c>
      <c r="D16" s="98">
        <v>1113310</v>
      </c>
      <c r="E16" s="98">
        <v>1316600</v>
      </c>
      <c r="F16" s="98">
        <v>3745668</v>
      </c>
      <c r="G16" s="98">
        <v>-3877130</v>
      </c>
      <c r="H16" s="82"/>
      <c r="I16" s="78"/>
      <c r="J16" s="81" t="s">
        <v>5</v>
      </c>
      <c r="K16" s="84">
        <f t="shared" si="0"/>
        <v>3.6995831013492353</v>
      </c>
      <c r="L16" s="84">
        <f t="shared" si="1"/>
        <v>0.66002546112245486</v>
      </c>
      <c r="M16" s="84">
        <f t="shared" si="2"/>
        <v>0.69917177672376729</v>
      </c>
      <c r="N16" s="84">
        <f t="shared" si="3"/>
        <v>2.9267316798766796</v>
      </c>
      <c r="O16" s="84">
        <f t="shared" si="4"/>
        <v>2.7933234709391463</v>
      </c>
      <c r="P16" s="84">
        <f t="shared" si="5"/>
        <v>-4.4454453486040268</v>
      </c>
    </row>
    <row r="17" spans="1:16" s="24" customFormat="1" ht="15" x14ac:dyDescent="0.25">
      <c r="A17" s="81" t="s">
        <v>17</v>
      </c>
      <c r="B17" s="98">
        <v>6179391</v>
      </c>
      <c r="C17" s="98">
        <v>3597327</v>
      </c>
      <c r="D17" s="98">
        <v>1113517</v>
      </c>
      <c r="E17" s="98">
        <v>1284532</v>
      </c>
      <c r="F17" s="98">
        <v>3752110</v>
      </c>
      <c r="G17" s="98">
        <v>-3849853</v>
      </c>
      <c r="H17" s="82"/>
      <c r="I17" s="78"/>
      <c r="J17" s="81" t="s">
        <v>6</v>
      </c>
      <c r="K17" s="84">
        <f t="shared" si="0"/>
        <v>4.0327332556100881</v>
      </c>
      <c r="L17" s="84">
        <f t="shared" si="1"/>
        <v>2.04896883532609</v>
      </c>
      <c r="M17" s="84">
        <f t="shared" si="2"/>
        <v>0.6756647693993123</v>
      </c>
      <c r="N17" s="84">
        <f t="shared" si="3"/>
        <v>2.6590935787235437</v>
      </c>
      <c r="O17" s="84">
        <f t="shared" si="4"/>
        <v>2.629655703108956</v>
      </c>
      <c r="P17" s="84">
        <f t="shared" si="5"/>
        <v>-7.4601042471566963</v>
      </c>
    </row>
    <row r="18" spans="1:16" s="24" customFormat="1" ht="15" x14ac:dyDescent="0.25">
      <c r="A18" s="81" t="s">
        <v>18</v>
      </c>
      <c r="B18" s="98">
        <v>6299508</v>
      </c>
      <c r="C18" s="98">
        <v>3717976</v>
      </c>
      <c r="D18" s="98">
        <v>1119413</v>
      </c>
      <c r="E18" s="98">
        <v>1257780</v>
      </c>
      <c r="F18" s="98">
        <v>3776152</v>
      </c>
      <c r="G18" s="98">
        <v>-3884158</v>
      </c>
      <c r="H18" s="82"/>
      <c r="I18" s="78"/>
      <c r="J18" s="81" t="s">
        <v>7</v>
      </c>
      <c r="K18" s="84">
        <f t="shared" ref="K18:K31" si="6">(B25/B21-1)*100</f>
        <v>3.3849264686689695</v>
      </c>
      <c r="L18" s="84">
        <f t="shared" si="1"/>
        <v>2.5814549147100472</v>
      </c>
      <c r="M18" s="84">
        <f t="shared" si="2"/>
        <v>0.54683207729272953</v>
      </c>
      <c r="N18" s="84">
        <f t="shared" si="3"/>
        <v>2.4853990124529388</v>
      </c>
      <c r="O18" s="84">
        <f t="shared" si="4"/>
        <v>5.6282399290401264</v>
      </c>
      <c r="P18" s="84">
        <f t="shared" si="5"/>
        <v>-4.7713617996497248</v>
      </c>
    </row>
    <row r="19" spans="1:16" s="24" customFormat="1" ht="15" x14ac:dyDescent="0.25">
      <c r="A19" s="81" t="s">
        <v>19</v>
      </c>
      <c r="B19" s="98">
        <v>6243244</v>
      </c>
      <c r="C19" s="98">
        <v>3737948</v>
      </c>
      <c r="D19" s="98">
        <v>1124712</v>
      </c>
      <c r="E19" s="98">
        <v>1190025</v>
      </c>
      <c r="F19" s="98">
        <v>3853183</v>
      </c>
      <c r="G19" s="98">
        <v>-3972666</v>
      </c>
      <c r="H19" s="82"/>
      <c r="I19" s="83">
        <v>2018</v>
      </c>
      <c r="J19" s="81" t="s">
        <v>4</v>
      </c>
      <c r="K19" s="84">
        <f t="shared" si="6"/>
        <v>3.1036541843746601</v>
      </c>
      <c r="L19" s="84">
        <f t="shared" si="1"/>
        <v>1.8600589981510596</v>
      </c>
      <c r="M19" s="84">
        <f t="shared" si="2"/>
        <v>0.41404448342406985</v>
      </c>
      <c r="N19" s="84">
        <f t="shared" si="3"/>
        <v>3.6242498884260059</v>
      </c>
      <c r="O19" s="84">
        <f t="shared" si="4"/>
        <v>1.6333966233899524</v>
      </c>
      <c r="P19" s="84">
        <f t="shared" si="5"/>
        <v>-4.5178059654377201</v>
      </c>
    </row>
    <row r="20" spans="1:16" s="24" customFormat="1" ht="15" x14ac:dyDescent="0.25">
      <c r="A20" s="81" t="s">
        <v>20</v>
      </c>
      <c r="B20" s="98">
        <v>6257245</v>
      </c>
      <c r="C20" s="98">
        <v>3711246</v>
      </c>
      <c r="D20" s="98">
        <v>1133697</v>
      </c>
      <c r="E20" s="98">
        <v>1230940</v>
      </c>
      <c r="F20" s="98">
        <v>3895041</v>
      </c>
      <c r="G20" s="98">
        <v>-3888714</v>
      </c>
      <c r="H20" s="82"/>
      <c r="I20" s="83"/>
      <c r="J20" s="81" t="s">
        <v>5</v>
      </c>
      <c r="K20" s="84">
        <f t="shared" si="6"/>
        <v>3.906649420825814</v>
      </c>
      <c r="L20" s="84">
        <f t="shared" si="1"/>
        <v>2.3651041716543992</v>
      </c>
      <c r="M20" s="84">
        <f t="shared" si="2"/>
        <v>0.32002320589142963</v>
      </c>
      <c r="N20" s="84">
        <f t="shared" si="3"/>
        <v>2.0686204882195813</v>
      </c>
      <c r="O20" s="84">
        <f t="shared" si="4"/>
        <v>6.4295641574009395</v>
      </c>
      <c r="P20" s="84">
        <f t="shared" si="5"/>
        <v>-3.6124208359990346</v>
      </c>
    </row>
    <row r="21" spans="1:16" s="24" customFormat="1" ht="15" x14ac:dyDescent="0.25">
      <c r="A21" s="81" t="s">
        <v>21</v>
      </c>
      <c r="B21" s="98">
        <v>6321319</v>
      </c>
      <c r="C21" s="98">
        <v>3738320</v>
      </c>
      <c r="D21" s="98">
        <v>1146424</v>
      </c>
      <c r="E21" s="98">
        <v>1260331</v>
      </c>
      <c r="F21" s="98">
        <v>3881959</v>
      </c>
      <c r="G21" s="98">
        <v>-4056627</v>
      </c>
      <c r="H21" s="82"/>
      <c r="I21" s="78"/>
      <c r="J21" s="81" t="s">
        <v>6</v>
      </c>
      <c r="K21" s="84">
        <f t="shared" si="6"/>
        <v>4.7838394563829878</v>
      </c>
      <c r="L21" s="84">
        <f t="shared" si="1"/>
        <v>1.6037586432187747</v>
      </c>
      <c r="M21" s="84">
        <f t="shared" si="2"/>
        <v>0.35366320699805198</v>
      </c>
      <c r="N21" s="84">
        <f t="shared" si="3"/>
        <v>2.0544633965032784</v>
      </c>
      <c r="O21" s="84">
        <f t="shared" si="4"/>
        <v>2.0901338841520261</v>
      </c>
      <c r="P21" s="84">
        <f t="shared" si="5"/>
        <v>-4.1960905944359261</v>
      </c>
    </row>
    <row r="22" spans="1:16" s="24" customFormat="1" ht="15" x14ac:dyDescent="0.25">
      <c r="A22" s="81" t="s">
        <v>22</v>
      </c>
      <c r="B22" s="98">
        <v>6430710</v>
      </c>
      <c r="C22" s="98">
        <v>3798227</v>
      </c>
      <c r="D22" s="98">
        <v>1156533</v>
      </c>
      <c r="E22" s="98">
        <v>1274492</v>
      </c>
      <c r="F22" s="98">
        <v>4056774</v>
      </c>
      <c r="G22" s="98">
        <v>-4162538</v>
      </c>
      <c r="H22" s="82"/>
      <c r="I22" s="78"/>
      <c r="J22" s="81" t="s">
        <v>7</v>
      </c>
      <c r="K22" s="84">
        <f t="shared" si="6"/>
        <v>4.9013578737350683</v>
      </c>
      <c r="L22" s="84">
        <f t="shared" si="1"/>
        <v>1.2427602688235306</v>
      </c>
      <c r="M22" s="84">
        <f t="shared" si="2"/>
        <v>0.51581482752642538</v>
      </c>
      <c r="N22" s="84">
        <f t="shared" si="3"/>
        <v>2.6890003826914519</v>
      </c>
      <c r="O22" s="84">
        <f t="shared" si="4"/>
        <v>0.97744691093326985</v>
      </c>
      <c r="P22" s="84">
        <f t="shared" si="5"/>
        <v>-4.5079859489041887</v>
      </c>
    </row>
    <row r="23" spans="1:16" s="24" customFormat="1" ht="15" x14ac:dyDescent="0.25">
      <c r="A23" s="81" t="s">
        <v>23</v>
      </c>
      <c r="B23" s="98">
        <v>6474218</v>
      </c>
      <c r="C23" s="98">
        <v>3779155</v>
      </c>
      <c r="D23" s="98">
        <v>1168363</v>
      </c>
      <c r="E23" s="98">
        <v>1372748</v>
      </c>
      <c r="F23" s="98">
        <v>4027577</v>
      </c>
      <c r="G23" s="98">
        <v>-4250206</v>
      </c>
      <c r="H23" s="82"/>
      <c r="I23" s="83">
        <v>2019</v>
      </c>
      <c r="J23" s="41" t="s">
        <v>4</v>
      </c>
      <c r="K23" s="84">
        <f t="shared" si="6"/>
        <v>2.10892513563119</v>
      </c>
      <c r="L23" s="84">
        <f t="shared" si="1"/>
        <v>0.79168399243653798</v>
      </c>
      <c r="M23" s="84">
        <f t="shared" si="2"/>
        <v>0.79498701189403731</v>
      </c>
      <c r="N23" s="84">
        <f t="shared" si="3"/>
        <v>0.88489248671665843</v>
      </c>
      <c r="O23" s="84">
        <f t="shared" si="4"/>
        <v>2.0538446467782667</v>
      </c>
      <c r="P23" s="84">
        <f t="shared" si="5"/>
        <v>-2.1080201987935081</v>
      </c>
    </row>
    <row r="24" spans="1:16" s="24" customFormat="1" ht="15" x14ac:dyDescent="0.25">
      <c r="A24" s="81" t="s">
        <v>24</v>
      </c>
      <c r="B24" s="98">
        <v>6509583</v>
      </c>
      <c r="C24" s="98">
        <v>3839455</v>
      </c>
      <c r="D24" s="98">
        <v>1175975</v>
      </c>
      <c r="E24" s="98">
        <v>1397326</v>
      </c>
      <c r="F24" s="98">
        <v>4059585</v>
      </c>
      <c r="G24" s="98">
        <v>-4355511</v>
      </c>
      <c r="H24" s="82"/>
      <c r="I24" s="78"/>
      <c r="J24" s="85" t="s">
        <v>5</v>
      </c>
      <c r="K24" s="86">
        <f t="shared" si="6"/>
        <v>1.238148200506517</v>
      </c>
      <c r="L24" s="86">
        <f t="shared" si="1"/>
        <v>0.59117221084790372</v>
      </c>
      <c r="M24" s="86">
        <f t="shared" si="2"/>
        <v>0.93907621705083422</v>
      </c>
      <c r="N24" s="86">
        <f t="shared" si="3"/>
        <v>0.91196218067610568</v>
      </c>
      <c r="O24" s="86">
        <f t="shared" si="4"/>
        <v>-1.8311190946884881</v>
      </c>
      <c r="P24" s="86">
        <f t="shared" si="5"/>
        <v>-2.4430133267569905</v>
      </c>
    </row>
    <row r="25" spans="1:16" s="24" customFormat="1" ht="15" x14ac:dyDescent="0.25">
      <c r="A25" s="81" t="s">
        <v>25</v>
      </c>
      <c r="B25" s="98">
        <v>6535291</v>
      </c>
      <c r="C25" s="98">
        <v>3901502</v>
      </c>
      <c r="D25" s="98">
        <v>1180991</v>
      </c>
      <c r="E25" s="98">
        <v>1417441</v>
      </c>
      <c r="F25" s="98">
        <v>4237738</v>
      </c>
      <c r="G25" s="98">
        <v>-4358240</v>
      </c>
      <c r="H25" s="82"/>
      <c r="I25" s="78"/>
      <c r="J25" s="81" t="s">
        <v>6</v>
      </c>
      <c r="K25" s="86">
        <f t="shared" si="6"/>
        <v>0.15509476555533031</v>
      </c>
      <c r="L25" s="86">
        <f t="shared" si="1"/>
        <v>4.9479613739411177E-2</v>
      </c>
      <c r="M25" s="86">
        <f t="shared" si="2"/>
        <v>0.95409889853248597</v>
      </c>
      <c r="N25" s="86">
        <f t="shared" si="3"/>
        <v>0.65666411229687882</v>
      </c>
      <c r="O25" s="86">
        <f t="shared" si="4"/>
        <v>3.1844932796422101</v>
      </c>
      <c r="P25" s="86">
        <f t="shared" si="5"/>
        <v>-1.250228889028002</v>
      </c>
    </row>
    <row r="26" spans="1:16" s="24" customFormat="1" ht="15" x14ac:dyDescent="0.25">
      <c r="A26" s="81" t="s">
        <v>26</v>
      </c>
      <c r="B26" s="98">
        <v>6630297</v>
      </c>
      <c r="C26" s="98">
        <v>3917842</v>
      </c>
      <c r="D26" s="98">
        <v>1183159</v>
      </c>
      <c r="E26" s="98">
        <v>1507557</v>
      </c>
      <c r="F26" s="98">
        <v>4161813</v>
      </c>
      <c r="G26" s="98">
        <v>-4453065</v>
      </c>
      <c r="H26" s="87"/>
      <c r="I26" s="83"/>
      <c r="J26" s="81" t="s">
        <v>7</v>
      </c>
      <c r="K26" s="86">
        <f t="shared" si="6"/>
        <v>-1.1181792893964593</v>
      </c>
      <c r="L26" s="86">
        <f t="shared" si="1"/>
        <v>-1.1629455530500645</v>
      </c>
      <c r="M26" s="86">
        <f t="shared" si="2"/>
        <v>0.8291458862370944</v>
      </c>
      <c r="N26" s="86">
        <f t="shared" si="3"/>
        <v>-0.626333853053755</v>
      </c>
      <c r="O26" s="86">
        <f t="shared" si="4"/>
        <v>-0.10824713019660251</v>
      </c>
      <c r="P26" s="86">
        <f t="shared" si="5"/>
        <v>-0.58515589205860485</v>
      </c>
    </row>
    <row r="27" spans="1:16" ht="15" x14ac:dyDescent="0.25">
      <c r="A27" s="101" t="s">
        <v>27</v>
      </c>
      <c r="B27" s="98">
        <v>6727143</v>
      </c>
      <c r="C27" s="98">
        <v>3932277</v>
      </c>
      <c r="D27" s="98">
        <v>1189082</v>
      </c>
      <c r="E27" s="98">
        <v>1506675</v>
      </c>
      <c r="F27" s="98">
        <v>4443841</v>
      </c>
      <c r="G27" s="98">
        <v>-4484082</v>
      </c>
      <c r="H27" s="102"/>
      <c r="I27" s="103">
        <v>2020</v>
      </c>
      <c r="J27" s="104" t="s">
        <v>4</v>
      </c>
      <c r="K27" s="93">
        <f t="shared" si="6"/>
        <v>-1.2323258433189932</v>
      </c>
      <c r="L27" s="93">
        <f t="shared" si="1"/>
        <v>0.48309300049851372</v>
      </c>
      <c r="M27" s="93">
        <f t="shared" si="2"/>
        <v>0.59870386440427614</v>
      </c>
      <c r="N27" s="93">
        <f t="shared" si="3"/>
        <v>0.34262292055168853</v>
      </c>
      <c r="O27" s="93">
        <f t="shared" si="4"/>
        <v>2.5404405383947859</v>
      </c>
      <c r="P27" s="93">
        <f t="shared" si="5"/>
        <v>-3.5858717527372095</v>
      </c>
    </row>
    <row r="28" spans="1:16" ht="15" x14ac:dyDescent="0.25">
      <c r="A28" s="101" t="s">
        <v>28</v>
      </c>
      <c r="B28" s="98">
        <v>6820991</v>
      </c>
      <c r="C28" s="98">
        <v>3943853</v>
      </c>
      <c r="D28" s="98">
        <v>1198997</v>
      </c>
      <c r="E28" s="98">
        <v>1531063</v>
      </c>
      <c r="F28" s="98">
        <v>4195644</v>
      </c>
      <c r="G28" s="98">
        <v>-4628659</v>
      </c>
      <c r="H28" s="102"/>
      <c r="I28" s="103"/>
      <c r="J28" s="105" t="s">
        <v>5</v>
      </c>
      <c r="K28" s="93">
        <f t="shared" si="6"/>
        <v>-8.9352295411379785</v>
      </c>
      <c r="L28" s="93">
        <f t="shared" si="1"/>
        <v>-9.6150099075903377</v>
      </c>
      <c r="M28" s="93">
        <f t="shared" si="2"/>
        <v>0.37888916053086186</v>
      </c>
      <c r="N28" s="93">
        <f t="shared" si="3"/>
        <v>-1.9535903360064371</v>
      </c>
      <c r="O28" s="93">
        <f t="shared" si="4"/>
        <v>-6.5369245870491381</v>
      </c>
      <c r="P28" s="93">
        <f t="shared" si="5"/>
        <v>9.7889048203235181</v>
      </c>
    </row>
    <row r="29" spans="1:16" ht="15" x14ac:dyDescent="0.25">
      <c r="A29" s="101" t="s">
        <v>29</v>
      </c>
      <c r="B29" s="98">
        <v>6855609</v>
      </c>
      <c r="C29" s="98">
        <v>3982720</v>
      </c>
      <c r="D29" s="98">
        <v>1214701</v>
      </c>
      <c r="E29" s="98">
        <v>1593175</v>
      </c>
      <c r="F29" s="98">
        <v>4301617</v>
      </c>
      <c r="G29" s="98">
        <v>-4652850</v>
      </c>
      <c r="H29" s="102"/>
      <c r="I29" s="103"/>
      <c r="J29" s="104" t="s">
        <v>6</v>
      </c>
      <c r="K29" s="93">
        <f t="shared" si="6"/>
        <v>-2.7834011801094016</v>
      </c>
      <c r="L29" s="93">
        <f t="shared" si="1"/>
        <v>9.2833711723659423E-2</v>
      </c>
      <c r="M29" s="93">
        <f t="shared" si="2"/>
        <v>0.31030934324028003</v>
      </c>
      <c r="N29" s="93">
        <f t="shared" ref="N29:N34" si="7">(E36-E32)/B32*100</f>
        <v>-0.94976703744527258</v>
      </c>
      <c r="O29" s="93">
        <f t="shared" si="4"/>
        <v>0.38999819953539228</v>
      </c>
      <c r="P29" s="93">
        <f t="shared" ref="P29:P34" si="8">(G36-G32)/B32*100</f>
        <v>6.7495465903152571E-2</v>
      </c>
    </row>
    <row r="30" spans="1:16" ht="15" x14ac:dyDescent="0.25">
      <c r="A30" s="106" t="s">
        <v>30</v>
      </c>
      <c r="B30" s="98">
        <v>6770125</v>
      </c>
      <c r="C30" s="98">
        <v>3970333</v>
      </c>
      <c r="D30" s="98">
        <v>1235869</v>
      </c>
      <c r="E30" s="98">
        <v>1566228</v>
      </c>
      <c r="F30" s="98">
        <v>4297989</v>
      </c>
      <c r="G30" s="98">
        <v>-4592833</v>
      </c>
      <c r="H30" s="107"/>
      <c r="I30" s="103"/>
      <c r="J30" s="101" t="s">
        <v>7</v>
      </c>
      <c r="K30" s="93">
        <f t="shared" si="6"/>
        <v>-1.0242440165152411</v>
      </c>
      <c r="L30" s="93">
        <f t="shared" si="1"/>
        <v>-0.89133259703455592</v>
      </c>
      <c r="M30" s="93">
        <f t="shared" si="2"/>
        <v>0.43419697236342319</v>
      </c>
      <c r="N30" s="93">
        <f t="shared" si="7"/>
        <v>0.5926433160528819</v>
      </c>
      <c r="O30" s="93">
        <f t="shared" si="4"/>
        <v>4.3533726678360711</v>
      </c>
      <c r="P30" s="93">
        <f t="shared" si="8"/>
        <v>-3.3688693132610048</v>
      </c>
    </row>
    <row r="31" spans="1:16" ht="15" x14ac:dyDescent="0.25">
      <c r="A31" s="106" t="s">
        <v>31</v>
      </c>
      <c r="B31" s="98">
        <v>6810435</v>
      </c>
      <c r="C31" s="98">
        <v>3972046</v>
      </c>
      <c r="D31" s="98">
        <v>1252255</v>
      </c>
      <c r="E31" s="98">
        <v>1568024</v>
      </c>
      <c r="F31" s="98">
        <v>4320659</v>
      </c>
      <c r="G31" s="98">
        <v>-4648427</v>
      </c>
      <c r="H31" s="102"/>
      <c r="I31" s="103">
        <v>2021</v>
      </c>
      <c r="J31" s="104" t="s">
        <v>4</v>
      </c>
      <c r="K31" s="95">
        <f t="shared" si="6"/>
        <v>0.89751364463310779</v>
      </c>
      <c r="L31" s="93">
        <f t="shared" si="1"/>
        <v>-2.8953167446698256</v>
      </c>
      <c r="M31" s="93">
        <f t="shared" si="2"/>
        <v>0.55362178176214116</v>
      </c>
      <c r="N31" s="93">
        <f t="shared" si="7"/>
        <v>0.39230142843362825</v>
      </c>
      <c r="O31" s="93">
        <f t="shared" si="4"/>
        <v>1.1758873404574308</v>
      </c>
      <c r="P31" s="93">
        <f t="shared" si="8"/>
        <v>-1.3787229715128326</v>
      </c>
    </row>
    <row r="32" spans="1:16" ht="15" x14ac:dyDescent="0.25">
      <c r="A32" s="108" t="s">
        <v>32</v>
      </c>
      <c r="B32" s="98">
        <v>6831570</v>
      </c>
      <c r="C32" s="98">
        <v>3947228</v>
      </c>
      <c r="D32" s="98">
        <v>1264076</v>
      </c>
      <c r="E32" s="98">
        <v>1575854</v>
      </c>
      <c r="F32" s="98">
        <v>4412858</v>
      </c>
      <c r="G32" s="98">
        <v>-4713937</v>
      </c>
      <c r="H32" s="109"/>
      <c r="J32" s="101" t="s">
        <v>5</v>
      </c>
      <c r="K32" s="93">
        <f t="shared" ref="K32:K40" si="9">(B39/B35-1)*100</f>
        <v>11.628971540527777</v>
      </c>
      <c r="L32" s="95">
        <f t="shared" ref="L32:L42" si="10">(C39-C35)/B35*100</f>
        <v>10.516136407721044</v>
      </c>
      <c r="M32" s="95">
        <f t="shared" ref="M32:M34" si="11">(D39-D35)/B35*100</f>
        <v>0.76982773201855492</v>
      </c>
      <c r="N32" s="95">
        <f t="shared" si="7"/>
        <v>3.4391679849439862</v>
      </c>
      <c r="O32" s="95">
        <f t="shared" ref="O32:O34" si="12">(F39-F35)/B35*100</f>
        <v>11.610928703058592</v>
      </c>
      <c r="P32" s="95">
        <f t="shared" si="8"/>
        <v>-21.346692235146385</v>
      </c>
    </row>
    <row r="33" spans="1:16" ht="15" x14ac:dyDescent="0.25">
      <c r="A33" s="106" t="s">
        <v>98</v>
      </c>
      <c r="B33" s="98">
        <v>6778951</v>
      </c>
      <c r="C33" s="98">
        <v>3902993</v>
      </c>
      <c r="D33" s="98">
        <v>1271544</v>
      </c>
      <c r="E33" s="98">
        <v>1550236</v>
      </c>
      <c r="F33" s="98">
        <v>4294196</v>
      </c>
      <c r="G33" s="98">
        <v>-4692966</v>
      </c>
      <c r="H33" s="102"/>
      <c r="J33" s="104" t="s">
        <v>6</v>
      </c>
      <c r="K33" s="93">
        <f t="shared" si="9"/>
        <v>7.3028659533654006</v>
      </c>
      <c r="L33" s="95">
        <f t="shared" si="10"/>
        <v>2.9087153048595029</v>
      </c>
      <c r="M33" s="95">
        <f t="shared" si="11"/>
        <v>0.76083126801196133</v>
      </c>
      <c r="N33" s="95">
        <f t="shared" si="7"/>
        <v>2.1664945147272725</v>
      </c>
      <c r="O33" s="95">
        <f t="shared" si="12"/>
        <v>6.162025590912787</v>
      </c>
      <c r="P33" s="95">
        <f t="shared" si="8"/>
        <v>-11.363714386381226</v>
      </c>
    </row>
    <row r="34" spans="1:16" ht="15" x14ac:dyDescent="0.25">
      <c r="A34" s="108" t="s">
        <v>104</v>
      </c>
      <c r="B34" s="98">
        <v>6686695</v>
      </c>
      <c r="C34" s="98">
        <v>4003039</v>
      </c>
      <c r="D34" s="98">
        <v>1276402</v>
      </c>
      <c r="E34" s="98">
        <v>1589424</v>
      </c>
      <c r="F34" s="98">
        <v>4469980</v>
      </c>
      <c r="G34" s="98">
        <v>-4835601</v>
      </c>
      <c r="H34" s="110"/>
      <c r="I34" s="111"/>
      <c r="J34" s="101" t="s">
        <v>7</v>
      </c>
      <c r="K34" s="93">
        <f t="shared" si="9"/>
        <v>6.1366107073563159</v>
      </c>
      <c r="L34" s="95">
        <f t="shared" si="10"/>
        <v>6.3277123632427834</v>
      </c>
      <c r="M34" s="95">
        <f t="shared" si="11"/>
        <v>0.5212445961095864</v>
      </c>
      <c r="N34" s="95">
        <f t="shared" si="7"/>
        <v>0.83327893300234079</v>
      </c>
      <c r="O34" s="95">
        <f t="shared" si="12"/>
        <v>5.3746185642545408</v>
      </c>
      <c r="P34" s="95">
        <f t="shared" si="8"/>
        <v>-8.1623299915135483</v>
      </c>
    </row>
    <row r="35" spans="1:16" ht="15" x14ac:dyDescent="0.25">
      <c r="A35" s="108" t="s">
        <v>106</v>
      </c>
      <c r="B35" s="98">
        <v>6201907</v>
      </c>
      <c r="C35" s="98">
        <v>3317222</v>
      </c>
      <c r="D35" s="98">
        <v>1278059</v>
      </c>
      <c r="E35" s="98">
        <v>1434976</v>
      </c>
      <c r="F35" s="98">
        <v>3875466</v>
      </c>
      <c r="G35" s="98">
        <v>-3981760</v>
      </c>
      <c r="H35" s="110"/>
      <c r="I35" s="103">
        <v>2022</v>
      </c>
      <c r="J35" s="104" t="s">
        <v>4</v>
      </c>
      <c r="K35" s="93">
        <f t="shared" si="9"/>
        <v>6.6615886352886955</v>
      </c>
      <c r="L35" s="95">
        <f t="shared" si="10"/>
        <v>8.0703643806187575</v>
      </c>
      <c r="M35" s="95">
        <f t="shared" ref="M35:M42" si="13">(D42-D38)/B38*100</f>
        <v>0.4215240349035359</v>
      </c>
      <c r="N35" s="95">
        <f t="shared" ref="N35:N42" si="14">(E42-E38)/B38*100</f>
        <v>0.12045873032318424</v>
      </c>
      <c r="O35" s="95">
        <f t="shared" ref="O35:O42" si="15">(F42-F38)/B38*100</f>
        <v>8.6201583616545499</v>
      </c>
      <c r="P35" s="95">
        <f t="shared" ref="P35:P36" si="16">(G42-G38)/B38*100</f>
        <v>-11.634161188810722</v>
      </c>
    </row>
    <row r="36" spans="1:16" ht="15" x14ac:dyDescent="0.25">
      <c r="A36" s="108" t="s">
        <v>107</v>
      </c>
      <c r="B36" s="98">
        <v>6641420</v>
      </c>
      <c r="C36" s="98">
        <v>3953570</v>
      </c>
      <c r="D36" s="98">
        <v>1285275</v>
      </c>
      <c r="E36" s="98">
        <v>1510970</v>
      </c>
      <c r="F36" s="98">
        <v>4439501</v>
      </c>
      <c r="G36" s="98">
        <v>-4709326</v>
      </c>
      <c r="H36" s="110"/>
      <c r="J36" s="101" t="s">
        <v>5</v>
      </c>
      <c r="K36" s="93">
        <f t="shared" si="9"/>
        <v>4.047247449670488</v>
      </c>
      <c r="L36" s="95">
        <f t="shared" si="10"/>
        <v>5.5706057596822252</v>
      </c>
      <c r="M36" s="95">
        <f t="shared" si="13"/>
        <v>0.45466462038458061</v>
      </c>
      <c r="N36" s="95">
        <f t="shared" si="14"/>
        <v>7.2770605759682222E-2</v>
      </c>
      <c r="O36" s="95">
        <f t="shared" si="15"/>
        <v>8.9031470614787409</v>
      </c>
      <c r="P36" s="95">
        <f t="shared" si="16"/>
        <v>-7.6683000812494351</v>
      </c>
    </row>
    <row r="37" spans="1:16" ht="15" x14ac:dyDescent="0.25">
      <c r="A37" s="108" t="s">
        <v>108</v>
      </c>
      <c r="B37" s="98">
        <v>6709518</v>
      </c>
      <c r="C37" s="98">
        <v>3842570</v>
      </c>
      <c r="D37" s="98">
        <v>1300978</v>
      </c>
      <c r="E37" s="98">
        <v>1590411</v>
      </c>
      <c r="F37" s="98">
        <v>4589309</v>
      </c>
      <c r="G37" s="98">
        <v>-4921340</v>
      </c>
      <c r="H37" s="110"/>
      <c r="J37" s="104" t="s">
        <v>6</v>
      </c>
      <c r="K37" s="93">
        <f t="shared" si="9"/>
        <v>0.467695343842367</v>
      </c>
      <c r="L37" s="95">
        <f t="shared" si="10"/>
        <v>2.9425235678882311</v>
      </c>
      <c r="M37" s="95">
        <f t="shared" si="13"/>
        <v>0.53827762945675206</v>
      </c>
      <c r="N37" s="95">
        <f t="shared" si="14"/>
        <v>0.37254256476661401</v>
      </c>
      <c r="O37" s="95">
        <f t="shared" si="15"/>
        <v>7.8965440499413866</v>
      </c>
      <c r="P37" s="95">
        <f>(G44-G40)/B40*100</f>
        <v>-7.9710974661380423</v>
      </c>
    </row>
    <row r="38" spans="1:16" ht="15" x14ac:dyDescent="0.25">
      <c r="A38" s="108" t="s">
        <v>118</v>
      </c>
      <c r="B38" s="98">
        <v>6746709</v>
      </c>
      <c r="C38" s="98">
        <v>3809438</v>
      </c>
      <c r="D38" s="98">
        <v>1313421</v>
      </c>
      <c r="E38" s="98">
        <v>1615656</v>
      </c>
      <c r="F38" s="98">
        <v>4548608</v>
      </c>
      <c r="G38" s="98">
        <v>-4927792</v>
      </c>
      <c r="H38" s="110"/>
      <c r="J38" s="101" t="s">
        <v>7</v>
      </c>
      <c r="K38" s="84">
        <f t="shared" si="9"/>
        <v>1.2614068728054262</v>
      </c>
      <c r="L38" s="95">
        <f t="shared" si="10"/>
        <v>1.8601075231823603</v>
      </c>
      <c r="M38" s="95">
        <f t="shared" si="13"/>
        <v>0.86904625659381673</v>
      </c>
      <c r="N38" s="95">
        <f t="shared" si="14"/>
        <v>0.33082651864032392</v>
      </c>
      <c r="O38" s="95">
        <f t="shared" si="15"/>
        <v>2.8804192519436533</v>
      </c>
      <c r="P38" s="95">
        <f>(G45-G41)/B41*100</f>
        <v>-6.8475430243685977</v>
      </c>
    </row>
    <row r="39" spans="1:16" ht="15" x14ac:dyDescent="0.25">
      <c r="A39" s="108" t="s">
        <v>120</v>
      </c>
      <c r="B39" s="98">
        <v>6923125</v>
      </c>
      <c r="C39" s="98">
        <v>3969423</v>
      </c>
      <c r="D39" s="98">
        <v>1325803</v>
      </c>
      <c r="E39" s="98">
        <v>1648270</v>
      </c>
      <c r="F39" s="98">
        <v>4595565</v>
      </c>
      <c r="G39" s="98">
        <v>-5305662</v>
      </c>
      <c r="H39" s="110"/>
      <c r="I39" s="103">
        <v>2023</v>
      </c>
      <c r="J39" s="104" t="s">
        <v>4</v>
      </c>
      <c r="K39" s="84">
        <f t="shared" si="9"/>
        <v>0.245047801274767</v>
      </c>
      <c r="L39" s="95">
        <f t="shared" si="10"/>
        <v>-0.11271309493816621</v>
      </c>
      <c r="M39" s="84">
        <f t="shared" si="13"/>
        <v>1.1425558705234899</v>
      </c>
      <c r="N39" s="84">
        <f t="shared" si="14"/>
        <v>1.7749915336637785</v>
      </c>
      <c r="O39" s="84">
        <f t="shared" si="15"/>
        <v>-0.4041607265665918</v>
      </c>
      <c r="P39" s="84">
        <f t="shared" ref="P39:P42" si="17">(G46-G42)/B42*100</f>
        <v>-2.9938243340498745</v>
      </c>
    </row>
    <row r="40" spans="1:16" ht="15" x14ac:dyDescent="0.25">
      <c r="A40" s="108" t="s">
        <v>121</v>
      </c>
      <c r="B40" s="98">
        <v>7126434</v>
      </c>
      <c r="C40" s="98">
        <v>4146750</v>
      </c>
      <c r="D40" s="98">
        <v>1335805</v>
      </c>
      <c r="E40" s="98">
        <v>1654856</v>
      </c>
      <c r="F40" s="98">
        <v>4848747</v>
      </c>
      <c r="G40" s="98">
        <v>-5464038</v>
      </c>
      <c r="J40" s="101" t="s">
        <v>5</v>
      </c>
      <c r="K40" s="84">
        <f t="shared" si="9"/>
        <v>-0.27340167125691206</v>
      </c>
      <c r="L40" s="95">
        <f t="shared" si="10"/>
        <v>-0.92111680154195552</v>
      </c>
      <c r="M40" s="84">
        <f t="shared" si="13"/>
        <v>1.2577393121866982</v>
      </c>
      <c r="N40" s="84">
        <f t="shared" si="14"/>
        <v>1.520159937340013</v>
      </c>
      <c r="O40" s="84">
        <f t="shared" si="15"/>
        <v>-3.3067803031407319</v>
      </c>
      <c r="P40" s="84">
        <f t="shared" si="17"/>
        <v>1.6093549072712432</v>
      </c>
    </row>
    <row r="41" spans="1:16" ht="15" x14ac:dyDescent="0.25">
      <c r="A41" s="108" t="s">
        <v>122</v>
      </c>
      <c r="B41" s="98">
        <v>7121255</v>
      </c>
      <c r="C41" s="98">
        <v>4267129</v>
      </c>
      <c r="D41" s="98">
        <v>1335951</v>
      </c>
      <c r="E41" s="98">
        <v>1646320</v>
      </c>
      <c r="F41" s="98">
        <v>4949920</v>
      </c>
      <c r="G41" s="98">
        <v>-5468993</v>
      </c>
      <c r="J41" s="104" t="s">
        <v>6</v>
      </c>
      <c r="K41" s="84">
        <f>(B48/B44-1)*100</f>
        <v>0.19602601426527144</v>
      </c>
      <c r="L41" s="95">
        <f t="shared" si="10"/>
        <v>-0.97095379121434722</v>
      </c>
      <c r="M41" s="84">
        <f t="shared" si="13"/>
        <v>1.3883837511962684</v>
      </c>
      <c r="N41" s="84">
        <f t="shared" si="14"/>
        <v>1.5545065451878024</v>
      </c>
      <c r="O41" s="84">
        <f t="shared" si="15"/>
        <v>-8.9338140195682421</v>
      </c>
      <c r="P41" s="84">
        <f t="shared" si="17"/>
        <v>6.2702066716165499</v>
      </c>
    </row>
    <row r="42" spans="1:16" ht="15" x14ac:dyDescent="0.25">
      <c r="A42" s="108" t="s">
        <v>123</v>
      </c>
      <c r="B42" s="98">
        <v>7196147</v>
      </c>
      <c r="C42" s="98">
        <v>4353922</v>
      </c>
      <c r="D42" s="98">
        <v>1341860</v>
      </c>
      <c r="E42" s="98">
        <v>1623783</v>
      </c>
      <c r="F42" s="98">
        <v>5130185</v>
      </c>
      <c r="G42" s="98">
        <v>-5712715</v>
      </c>
      <c r="J42" s="101" t="s">
        <v>7</v>
      </c>
      <c r="K42" s="84">
        <f>(B49/B45-1)*100</f>
        <v>-0.17123641483532959</v>
      </c>
      <c r="L42" s="95">
        <f t="shared" si="10"/>
        <v>-0.71826936397764385</v>
      </c>
      <c r="M42" s="84">
        <f t="shared" si="13"/>
        <v>1.3839807418663743</v>
      </c>
      <c r="N42" s="84">
        <f t="shared" si="14"/>
        <v>2.6705558651869628</v>
      </c>
      <c r="O42" s="84">
        <f t="shared" si="15"/>
        <v>-4.2349949376536093</v>
      </c>
      <c r="P42" s="84">
        <f t="shared" si="17"/>
        <v>3.7625554996385424</v>
      </c>
    </row>
    <row r="43" spans="1:16" ht="11.25" customHeight="1" x14ac:dyDescent="0.25">
      <c r="A43" s="108" t="s">
        <v>124</v>
      </c>
      <c r="B43" s="98">
        <v>7203321</v>
      </c>
      <c r="C43" s="98">
        <v>4355083</v>
      </c>
      <c r="D43" s="98">
        <v>1357280</v>
      </c>
      <c r="E43" s="98">
        <v>1653308</v>
      </c>
      <c r="F43" s="98">
        <v>5211941</v>
      </c>
      <c r="G43" s="98">
        <v>-5836548</v>
      </c>
    </row>
    <row r="44" spans="1:16" ht="21.75" customHeight="1" x14ac:dyDescent="0.25">
      <c r="A44" s="108" t="s">
        <v>125</v>
      </c>
      <c r="B44" s="98">
        <v>7159764</v>
      </c>
      <c r="C44" s="98">
        <v>4356447</v>
      </c>
      <c r="D44" s="98">
        <v>1374165</v>
      </c>
      <c r="E44" s="98">
        <v>1681405</v>
      </c>
      <c r="F44" s="98">
        <v>5411489</v>
      </c>
      <c r="G44" s="98">
        <v>-6032093</v>
      </c>
      <c r="K44" s="144" t="s">
        <v>8</v>
      </c>
      <c r="L44" s="144" t="s">
        <v>68</v>
      </c>
      <c r="M44" s="144" t="s">
        <v>69</v>
      </c>
      <c r="N44" s="144" t="s">
        <v>70</v>
      </c>
      <c r="O44" s="144" t="s">
        <v>71</v>
      </c>
      <c r="P44" s="144" t="s">
        <v>72</v>
      </c>
    </row>
    <row r="45" spans="1:16" ht="15.75" customHeight="1" x14ac:dyDescent="0.25">
      <c r="A45" s="106" t="s">
        <v>126</v>
      </c>
      <c r="B45" s="98">
        <v>7211083</v>
      </c>
      <c r="C45" s="98">
        <v>4399592</v>
      </c>
      <c r="D45" s="98">
        <v>1397838</v>
      </c>
      <c r="E45" s="98">
        <v>1669879</v>
      </c>
      <c r="F45" s="98">
        <v>5155042</v>
      </c>
      <c r="G45" s="98">
        <v>-5956624</v>
      </c>
    </row>
    <row r="46" spans="1:16" ht="15.75" customHeight="1" x14ac:dyDescent="0.25">
      <c r="A46" s="106" t="s">
        <v>127</v>
      </c>
      <c r="B46" s="98">
        <v>7213781</v>
      </c>
      <c r="C46" s="98">
        <v>4345811</v>
      </c>
      <c r="D46" s="98">
        <v>1424080</v>
      </c>
      <c r="E46" s="98">
        <v>1751514</v>
      </c>
      <c r="F46" s="98">
        <v>5101101</v>
      </c>
      <c r="G46" s="98">
        <v>-5928155</v>
      </c>
    </row>
    <row r="47" spans="1:16" ht="13.5" customHeight="1" x14ac:dyDescent="0.25">
      <c r="A47" s="106" t="s">
        <v>128</v>
      </c>
      <c r="B47" s="98">
        <v>7183627</v>
      </c>
      <c r="C47" s="98">
        <v>4288732</v>
      </c>
      <c r="D47" s="98">
        <v>1447879</v>
      </c>
      <c r="E47" s="98">
        <v>1762810</v>
      </c>
      <c r="F47" s="98">
        <v>4973743</v>
      </c>
      <c r="G47" s="98">
        <v>-5720621</v>
      </c>
    </row>
    <row r="48" spans="1:16" ht="18" customHeight="1" x14ac:dyDescent="0.25">
      <c r="A48" s="106" t="s">
        <v>132</v>
      </c>
      <c r="B48" s="98">
        <v>7173799</v>
      </c>
      <c r="C48" s="98">
        <v>4286929</v>
      </c>
      <c r="D48" s="98">
        <v>1473570</v>
      </c>
      <c r="E48" s="98">
        <v>1792704</v>
      </c>
      <c r="F48" s="98">
        <v>4771849</v>
      </c>
      <c r="G48" s="98">
        <v>-5583161</v>
      </c>
    </row>
    <row r="49" spans="1:7" ht="14.25" customHeight="1" x14ac:dyDescent="0.25">
      <c r="A49" s="106" t="s">
        <v>134</v>
      </c>
      <c r="B49" s="98">
        <v>7198735</v>
      </c>
      <c r="C49" s="98">
        <v>4347797</v>
      </c>
      <c r="D49" s="98">
        <v>1497638</v>
      </c>
      <c r="E49" s="98">
        <v>1862455</v>
      </c>
      <c r="F49" s="98">
        <v>4849653</v>
      </c>
      <c r="G49" s="98">
        <v>-5685303</v>
      </c>
    </row>
    <row r="50" spans="1:7" ht="14.25" customHeight="1" x14ac:dyDescent="0.2">
      <c r="A50" s="97" t="s">
        <v>88</v>
      </c>
      <c r="B50" s="97"/>
      <c r="C50" s="97"/>
    </row>
    <row r="51" spans="1:7" ht="14.25" customHeight="1" x14ac:dyDescent="0.2">
      <c r="A51" s="70"/>
      <c r="B51" s="147">
        <v>45378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S38"/>
  <sheetViews>
    <sheetView showGridLines="0" zoomScale="70" zoomScaleNormal="70" workbookViewId="0">
      <selection sqref="A1:AQ1"/>
    </sheetView>
  </sheetViews>
  <sheetFormatPr defaultColWidth="0" defaultRowHeight="0" customHeight="1" zeroHeight="1" x14ac:dyDescent="0.2"/>
  <cols>
    <col min="1" max="1" width="7.85546875" style="136" customWidth="1"/>
    <col min="2" max="2" width="26.42578125" style="136" customWidth="1"/>
    <col min="3" max="3" width="29.28515625" style="26" customWidth="1"/>
    <col min="4" max="18" width="11.140625" style="26" bestFit="1" customWidth="1"/>
    <col min="19" max="19" width="12.85546875" style="26" customWidth="1"/>
    <col min="20" max="20" width="12" style="26" customWidth="1"/>
    <col min="21" max="21" width="11.42578125" style="26" customWidth="1"/>
    <col min="22" max="22" width="15.140625" style="26" customWidth="1"/>
    <col min="23" max="42" width="11.140625" style="26" customWidth="1"/>
    <col min="43" max="43" width="11.42578125" style="26" customWidth="1"/>
    <col min="44" max="16384" width="9.140625" style="26" hidden="1"/>
  </cols>
  <sheetData>
    <row r="1" spans="1:45" ht="15.75" x14ac:dyDescent="0.25">
      <c r="A1" s="177" t="s">
        <v>89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</row>
    <row r="2" spans="1:45" ht="12.75" x14ac:dyDescent="0.2">
      <c r="A2" s="70"/>
      <c r="B2" s="70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  <c r="AO2" s="29"/>
      <c r="AP2" s="29"/>
    </row>
    <row r="3" spans="1:45" ht="12" customHeight="1" x14ac:dyDescent="0.2">
      <c r="A3" s="70"/>
      <c r="B3" s="70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3" t="s">
        <v>7</v>
      </c>
      <c r="AB3" s="25" t="s">
        <v>4</v>
      </c>
      <c r="AC3" s="28" t="s">
        <v>5</v>
      </c>
      <c r="AD3" s="25" t="s">
        <v>6</v>
      </c>
      <c r="AE3" s="63" t="s">
        <v>7</v>
      </c>
      <c r="AF3" s="27" t="s">
        <v>4</v>
      </c>
      <c r="AG3" s="28" t="s">
        <v>5</v>
      </c>
      <c r="AH3" s="27" t="s">
        <v>6</v>
      </c>
      <c r="AI3" s="63" t="s">
        <v>7</v>
      </c>
      <c r="AJ3" s="27" t="s">
        <v>4</v>
      </c>
      <c r="AK3" s="28" t="s">
        <v>5</v>
      </c>
      <c r="AL3" s="27" t="s">
        <v>6</v>
      </c>
      <c r="AM3" s="63" t="s">
        <v>7</v>
      </c>
      <c r="AN3" s="27" t="s">
        <v>4</v>
      </c>
      <c r="AO3" s="28" t="s">
        <v>5</v>
      </c>
      <c r="AP3" s="27" t="s">
        <v>6</v>
      </c>
      <c r="AQ3" s="63" t="s">
        <v>7</v>
      </c>
    </row>
    <row r="4" spans="1:45" s="70" customFormat="1" ht="15" x14ac:dyDescent="0.25">
      <c r="A4" s="137"/>
      <c r="B4" s="138" t="s">
        <v>71</v>
      </c>
      <c r="C4" s="30" t="s">
        <v>90</v>
      </c>
      <c r="D4" s="99">
        <v>2450.6999999999998</v>
      </c>
      <c r="E4" s="99">
        <v>2493.4</v>
      </c>
      <c r="F4" s="99">
        <v>2625.5</v>
      </c>
      <c r="G4" s="99">
        <v>2816.7</v>
      </c>
      <c r="H4" s="99">
        <v>2476.5</v>
      </c>
      <c r="I4" s="99">
        <v>2555.1999999999998</v>
      </c>
      <c r="J4" s="99">
        <v>2663.4</v>
      </c>
      <c r="K4" s="99">
        <v>2809.5</v>
      </c>
      <c r="L4" s="99">
        <v>2391.5</v>
      </c>
      <c r="M4" s="99">
        <v>2569.5</v>
      </c>
      <c r="N4" s="99">
        <v>2678.2</v>
      </c>
      <c r="O4" s="99">
        <v>2850.8</v>
      </c>
      <c r="P4" s="99">
        <v>2719.6</v>
      </c>
      <c r="Q4" s="99">
        <v>2783.8</v>
      </c>
      <c r="R4" s="99">
        <v>2956.9</v>
      </c>
      <c r="S4" s="99">
        <v>3187</v>
      </c>
      <c r="T4" s="99">
        <v>2969.9</v>
      </c>
      <c r="U4" s="99">
        <v>3193.3</v>
      </c>
      <c r="V4" s="99">
        <v>3189.7</v>
      </c>
      <c r="W4" s="99">
        <v>3420.5</v>
      </c>
      <c r="X4" s="99">
        <v>3123.6</v>
      </c>
      <c r="Y4" s="99">
        <v>3158.2</v>
      </c>
      <c r="Z4" s="99">
        <v>3298.5</v>
      </c>
      <c r="AA4" s="99">
        <v>3385.3</v>
      </c>
      <c r="AB4" s="99">
        <v>3266.4</v>
      </c>
      <c r="AC4" s="99">
        <v>2842.7</v>
      </c>
      <c r="AD4" s="99">
        <v>3452.8</v>
      </c>
      <c r="AE4" s="99">
        <v>3742.7</v>
      </c>
      <c r="AF4" s="99">
        <v>3526.2</v>
      </c>
      <c r="AG4" s="99">
        <v>3776</v>
      </c>
      <c r="AH4" s="99">
        <v>4388.7</v>
      </c>
      <c r="AI4" s="99">
        <v>4761.5</v>
      </c>
      <c r="AJ4" s="99">
        <v>4886.7</v>
      </c>
      <c r="AK4" s="99">
        <v>5194.3</v>
      </c>
      <c r="AL4" s="99">
        <v>5692.8</v>
      </c>
      <c r="AM4" s="99">
        <v>5559.7</v>
      </c>
      <c r="AN4" s="99">
        <v>5134</v>
      </c>
      <c r="AO4" s="99">
        <v>4635.8999999999996</v>
      </c>
      <c r="AP4" s="99">
        <v>4454.2</v>
      </c>
      <c r="AQ4" s="99">
        <v>4780.2</v>
      </c>
      <c r="AR4" s="99">
        <v>4348.3999999999996</v>
      </c>
    </row>
    <row r="5" spans="1:45" s="70" customFormat="1" ht="15" x14ac:dyDescent="0.25">
      <c r="B5" s="138" t="s">
        <v>72</v>
      </c>
      <c r="C5" s="30" t="s">
        <v>91</v>
      </c>
      <c r="D5" s="99">
        <v>-3068.8</v>
      </c>
      <c r="E5" s="99">
        <v>-3120.5</v>
      </c>
      <c r="F5" s="99">
        <v>-3306.5</v>
      </c>
      <c r="G5" s="99">
        <v>-3413.2</v>
      </c>
      <c r="H5" s="99">
        <v>-3050.1</v>
      </c>
      <c r="I5" s="99">
        <v>-3139.2</v>
      </c>
      <c r="J5" s="99">
        <v>-3295.5</v>
      </c>
      <c r="K5" s="99">
        <v>-3225.4</v>
      </c>
      <c r="L5" s="99">
        <v>-2828.1</v>
      </c>
      <c r="M5" s="99">
        <v>-3068</v>
      </c>
      <c r="N5" s="99">
        <v>-3149.9</v>
      </c>
      <c r="O5" s="99">
        <v>-3370.5</v>
      </c>
      <c r="P5" s="99">
        <v>-3257.4</v>
      </c>
      <c r="Q5" s="99">
        <v>-3452</v>
      </c>
      <c r="R5" s="99">
        <v>-3777.4</v>
      </c>
      <c r="S5" s="99">
        <v>-3690</v>
      </c>
      <c r="T5" s="99">
        <v>-3477.4</v>
      </c>
      <c r="U5" s="99">
        <v>-3857.4</v>
      </c>
      <c r="V5" s="99">
        <v>-4313.8999999999996</v>
      </c>
      <c r="W5" s="99">
        <v>-4144.2</v>
      </c>
      <c r="X5" s="99">
        <v>-3730.2</v>
      </c>
      <c r="Y5" s="99">
        <v>-4044.8</v>
      </c>
      <c r="Z5" s="99">
        <v>-4087.5</v>
      </c>
      <c r="AA5" s="99">
        <v>-4051.1</v>
      </c>
      <c r="AB5" s="99">
        <v>-3720.9</v>
      </c>
      <c r="AC5" s="99">
        <v>-3228.3</v>
      </c>
      <c r="AD5" s="99">
        <v>-4043.7</v>
      </c>
      <c r="AE5" s="99">
        <v>-4166.6000000000004</v>
      </c>
      <c r="AF5" s="99">
        <v>-3910.7</v>
      </c>
      <c r="AG5" s="99">
        <v>-4844.8999999999996</v>
      </c>
      <c r="AH5" s="99">
        <v>-5523.8</v>
      </c>
      <c r="AI5" s="99">
        <v>-5239.5</v>
      </c>
      <c r="AJ5" s="99">
        <v>-5690.3</v>
      </c>
      <c r="AK5" s="99">
        <v>-6581.5</v>
      </c>
      <c r="AL5" s="99">
        <v>-7212.3</v>
      </c>
      <c r="AM5" s="99">
        <v>-7011.5</v>
      </c>
      <c r="AN5" s="99">
        <v>-5836.8</v>
      </c>
      <c r="AO5" s="99">
        <v>-5908.1</v>
      </c>
      <c r="AP5" s="99">
        <v>-5781.1</v>
      </c>
      <c r="AQ5" s="99">
        <v>-5698.5</v>
      </c>
      <c r="AR5" s="99">
        <v>5701.5</v>
      </c>
    </row>
    <row r="6" spans="1:45" ht="12.75" x14ac:dyDescent="0.2">
      <c r="A6" s="70"/>
      <c r="B6" s="138" t="s">
        <v>92</v>
      </c>
      <c r="C6" s="30" t="s">
        <v>93</v>
      </c>
      <c r="D6" s="42">
        <f>D4+D5</f>
        <v>-618.10000000000036</v>
      </c>
      <c r="E6" s="42">
        <f t="shared" ref="E6:V6" si="0">E4+E5</f>
        <v>-627.09999999999991</v>
      </c>
      <c r="F6" s="42">
        <f t="shared" si="0"/>
        <v>-681</v>
      </c>
      <c r="G6" s="42">
        <f t="shared" si="0"/>
        <v>-596.5</v>
      </c>
      <c r="H6" s="42">
        <f t="shared" si="0"/>
        <v>-573.59999999999991</v>
      </c>
      <c r="I6" s="42">
        <f t="shared" si="0"/>
        <v>-584</v>
      </c>
      <c r="J6" s="42">
        <f t="shared" si="0"/>
        <v>-632.09999999999991</v>
      </c>
      <c r="K6" s="42">
        <f t="shared" si="0"/>
        <v>-415.90000000000009</v>
      </c>
      <c r="L6" s="42">
        <f t="shared" si="0"/>
        <v>-436.59999999999991</v>
      </c>
      <c r="M6" s="42">
        <f t="shared" si="0"/>
        <v>-498.5</v>
      </c>
      <c r="N6" s="42">
        <f t="shared" si="0"/>
        <v>-471.70000000000027</v>
      </c>
      <c r="O6" s="42">
        <f t="shared" si="0"/>
        <v>-519.69999999999982</v>
      </c>
      <c r="P6" s="42">
        <f t="shared" si="0"/>
        <v>-537.80000000000018</v>
      </c>
      <c r="Q6" s="42">
        <f t="shared" si="0"/>
        <v>-668.19999999999982</v>
      </c>
      <c r="R6" s="42">
        <f t="shared" si="0"/>
        <v>-820.5</v>
      </c>
      <c r="S6" s="42">
        <f t="shared" si="0"/>
        <v>-503</v>
      </c>
      <c r="T6" s="42">
        <f t="shared" si="0"/>
        <v>-507.5</v>
      </c>
      <c r="U6" s="42">
        <f t="shared" si="0"/>
        <v>-664.09999999999991</v>
      </c>
      <c r="V6" s="42">
        <f t="shared" si="0"/>
        <v>-1124.1999999999998</v>
      </c>
      <c r="W6" s="42">
        <f t="shared" ref="W6:AB6" si="1">W4+W5</f>
        <v>-723.69999999999982</v>
      </c>
      <c r="X6" s="42">
        <f t="shared" si="1"/>
        <v>-606.59999999999991</v>
      </c>
      <c r="Y6" s="42">
        <f t="shared" si="1"/>
        <v>-886.60000000000036</v>
      </c>
      <c r="Z6" s="42">
        <f t="shared" si="1"/>
        <v>-789</v>
      </c>
      <c r="AA6" s="42">
        <f t="shared" si="1"/>
        <v>-665.79999999999973</v>
      </c>
      <c r="AB6" s="42">
        <f t="shared" si="1"/>
        <v>-454.5</v>
      </c>
      <c r="AC6" s="42">
        <f t="shared" ref="AC6:AG6" si="2">AC4+AC5</f>
        <v>-385.60000000000036</v>
      </c>
      <c r="AD6" s="42">
        <f t="shared" si="2"/>
        <v>-590.89999999999964</v>
      </c>
      <c r="AE6" s="42">
        <f t="shared" si="2"/>
        <v>-423.90000000000055</v>
      </c>
      <c r="AF6" s="42">
        <f t="shared" si="2"/>
        <v>-384.5</v>
      </c>
      <c r="AG6" s="42">
        <f t="shared" si="2"/>
        <v>-1068.8999999999996</v>
      </c>
      <c r="AH6" s="42">
        <f t="shared" ref="AH6:AL6" si="3">AH4+AH5</f>
        <v>-1135.1000000000004</v>
      </c>
      <c r="AI6" s="42">
        <f t="shared" si="3"/>
        <v>-478</v>
      </c>
      <c r="AJ6" s="42">
        <f t="shared" si="3"/>
        <v>-803.60000000000036</v>
      </c>
      <c r="AK6" s="42">
        <f t="shared" si="3"/>
        <v>-1387.1999999999998</v>
      </c>
      <c r="AL6" s="42">
        <f t="shared" si="3"/>
        <v>-1519.5</v>
      </c>
      <c r="AM6" s="42">
        <f>AM4+AM5</f>
        <v>-1451.8000000000002</v>
      </c>
      <c r="AN6" s="42">
        <f>AN4+AN5</f>
        <v>-702.80000000000018</v>
      </c>
      <c r="AO6" s="42">
        <f>AO4+AO5</f>
        <v>-1272.2000000000007</v>
      </c>
      <c r="AP6" s="42">
        <f>AP4+AP5</f>
        <v>-1326.9000000000005</v>
      </c>
      <c r="AQ6" s="42">
        <f>AQ4+AQ5</f>
        <v>-918.30000000000018</v>
      </c>
    </row>
    <row r="7" spans="1:45" ht="12.75" x14ac:dyDescent="0.2">
      <c r="A7" s="70"/>
      <c r="B7" s="70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5" ht="25.5" x14ac:dyDescent="0.25">
      <c r="A8" s="70"/>
      <c r="B8" s="139" t="s">
        <v>94</v>
      </c>
      <c r="C8" s="32" t="s">
        <v>95</v>
      </c>
      <c r="D8" s="98">
        <v>5306159</v>
      </c>
      <c r="E8" s="98">
        <v>5877226</v>
      </c>
      <c r="F8" s="98">
        <v>6150091</v>
      </c>
      <c r="G8" s="98">
        <v>6292325</v>
      </c>
      <c r="H8" s="98">
        <v>5473565</v>
      </c>
      <c r="I8" s="98">
        <v>6157716</v>
      </c>
      <c r="J8" s="98">
        <v>6451716</v>
      </c>
      <c r="K8" s="98">
        <v>6489129</v>
      </c>
      <c r="L8" s="98">
        <v>5655552</v>
      </c>
      <c r="M8" s="98">
        <v>6336752</v>
      </c>
      <c r="N8" s="98">
        <v>6575021</v>
      </c>
      <c r="O8" s="98">
        <v>6804000</v>
      </c>
      <c r="P8" s="98">
        <v>5955856</v>
      </c>
      <c r="Q8" s="98">
        <v>6741151</v>
      </c>
      <c r="R8" s="98">
        <v>7073263</v>
      </c>
      <c r="S8" s="98">
        <v>7214163</v>
      </c>
      <c r="T8" s="98">
        <v>6299147</v>
      </c>
      <c r="U8" s="98">
        <v>7320396</v>
      </c>
      <c r="V8" s="98">
        <v>7680102</v>
      </c>
      <c r="W8" s="98">
        <v>7853911</v>
      </c>
      <c r="X8" s="98">
        <v>6783367</v>
      </c>
      <c r="Y8" s="98">
        <v>7667453</v>
      </c>
      <c r="Z8" s="98">
        <v>8065428</v>
      </c>
      <c r="AA8" s="98">
        <v>8056621</v>
      </c>
      <c r="AB8" s="98">
        <v>6931731</v>
      </c>
      <c r="AC8" s="98">
        <v>7095645</v>
      </c>
      <c r="AD8" s="98">
        <v>7957278</v>
      </c>
      <c r="AE8" s="98">
        <v>8124807</v>
      </c>
      <c r="AF8" s="98">
        <v>7010677</v>
      </c>
      <c r="AG8" s="98">
        <v>8154825</v>
      </c>
      <c r="AH8" s="98">
        <v>8904773</v>
      </c>
      <c r="AI8" s="98">
        <v>9278656</v>
      </c>
      <c r="AJ8" s="98">
        <v>8172865</v>
      </c>
      <c r="AK8" s="98">
        <v>9506295</v>
      </c>
      <c r="AL8" s="98">
        <v>10281627</v>
      </c>
      <c r="AM8" s="98">
        <v>10425400</v>
      </c>
      <c r="AN8" s="98">
        <v>9122449</v>
      </c>
      <c r="AO8" s="98">
        <v>10042627</v>
      </c>
      <c r="AP8" s="98">
        <v>10475740</v>
      </c>
      <c r="AQ8" s="98">
        <v>10707232</v>
      </c>
      <c r="AR8" s="98">
        <v>9017056</v>
      </c>
      <c r="AS8" s="98"/>
    </row>
    <row r="9" spans="1:45" s="33" customFormat="1" ht="12.75" x14ac:dyDescent="0.2">
      <c r="A9" s="140"/>
      <c r="B9" s="138" t="s">
        <v>96</v>
      </c>
      <c r="C9" s="34" t="s">
        <v>97</v>
      </c>
      <c r="D9" s="35">
        <f>(D6/(D8/1000)*100)</f>
        <v>-11.648727450496684</v>
      </c>
      <c r="E9" s="35">
        <f t="shared" ref="E9:V9" si="4">(E6/(E8/1000)*100)</f>
        <v>-10.669999758389416</v>
      </c>
      <c r="F9" s="35">
        <f t="shared" si="4"/>
        <v>-11.073006887215165</v>
      </c>
      <c r="G9" s="35">
        <f t="shared" si="4"/>
        <v>-9.4798027756036127</v>
      </c>
      <c r="H9" s="35">
        <f t="shared" si="4"/>
        <v>-10.479458999756099</v>
      </c>
      <c r="I9" s="35">
        <f t="shared" si="4"/>
        <v>-9.4840359639840486</v>
      </c>
      <c r="J9" s="35">
        <f t="shared" si="4"/>
        <v>-9.7973934376528646</v>
      </c>
      <c r="K9" s="35">
        <f t="shared" si="4"/>
        <v>-6.4091806465860071</v>
      </c>
      <c r="L9" s="35">
        <f t="shared" si="4"/>
        <v>-7.7198476824189743</v>
      </c>
      <c r="M9" s="35">
        <f t="shared" si="4"/>
        <v>-7.8668062123939828</v>
      </c>
      <c r="N9" s="35">
        <f t="shared" si="4"/>
        <v>-7.1741215731478318</v>
      </c>
      <c r="O9" s="35">
        <f t="shared" si="4"/>
        <v>-7.6381540270429138</v>
      </c>
      <c r="P9" s="35">
        <f t="shared" si="4"/>
        <v>-9.0297683489997098</v>
      </c>
      <c r="Q9" s="35">
        <f t="shared" si="4"/>
        <v>-9.912253856945199</v>
      </c>
      <c r="R9" s="35">
        <f t="shared" si="4"/>
        <v>-11.600021093517942</v>
      </c>
      <c r="S9" s="35">
        <f t="shared" si="4"/>
        <v>-6.9723958274854612</v>
      </c>
      <c r="T9" s="35">
        <f t="shared" si="4"/>
        <v>-8.0566463999014477</v>
      </c>
      <c r="U9" s="35">
        <f t="shared" si="4"/>
        <v>-9.0719135959311483</v>
      </c>
      <c r="V9" s="35">
        <f t="shared" si="4"/>
        <v>-14.637826424701128</v>
      </c>
      <c r="W9" s="35">
        <f t="shared" ref="W9:AC9" si="5">(W6/(W8/1000)*100)</f>
        <v>-9.2145174550615589</v>
      </c>
      <c r="X9" s="35">
        <f t="shared" si="5"/>
        <v>-8.9424617597720992</v>
      </c>
      <c r="Y9" s="35">
        <f t="shared" si="5"/>
        <v>-11.563161847878302</v>
      </c>
      <c r="Z9" s="35">
        <f t="shared" si="5"/>
        <v>-9.7824938738526956</v>
      </c>
      <c r="AA9" s="35">
        <f t="shared" si="5"/>
        <v>-8.2640104331580151</v>
      </c>
      <c r="AB9" s="75">
        <f t="shared" si="5"/>
        <v>-6.5568037767189749</v>
      </c>
      <c r="AC9" s="75">
        <f t="shared" si="5"/>
        <v>-5.4343192197467651</v>
      </c>
      <c r="AD9" s="75">
        <f t="shared" ref="AD9:AH9" si="6">(AD6/(AD8/1000)*100)</f>
        <v>-7.4259061955608381</v>
      </c>
      <c r="AE9" s="75">
        <f t="shared" si="6"/>
        <v>-5.2173547014716846</v>
      </c>
      <c r="AF9" s="75">
        <f t="shared" si="6"/>
        <v>-5.4844917259773922</v>
      </c>
      <c r="AG9" s="75">
        <f t="shared" si="6"/>
        <v>-13.10757741582437</v>
      </c>
      <c r="AH9" s="75">
        <f t="shared" si="6"/>
        <v>-12.747096416719444</v>
      </c>
      <c r="AI9" s="75">
        <f>(AI6/(AI8/1000)*100)</f>
        <v>-5.1516081639409839</v>
      </c>
      <c r="AJ9" s="35">
        <f>(AJ6/(AJ8/1000)*100)</f>
        <v>-9.8325373048496498</v>
      </c>
      <c r="AK9" s="35">
        <f>(AK6/(AK8/1000)*100)</f>
        <v>-14.592435854347038</v>
      </c>
      <c r="AL9" s="35">
        <f>(AL6/(AL8/1000)*100)</f>
        <v>-14.778789388099762</v>
      </c>
      <c r="AM9" s="75">
        <f t="shared" ref="AM9" si="7">(AM6/(AM8/1000)*100)</f>
        <v>-13.925604772958353</v>
      </c>
      <c r="AN9" s="75">
        <f>(AN6/(AN8/1000)*100)</f>
        <v>-7.7040715711318324</v>
      </c>
      <c r="AO9" s="75">
        <f>(AO6/(AO8/1000)*100)</f>
        <v>-12.668000115905933</v>
      </c>
      <c r="AP9" s="35">
        <f>(AP6/(AP8/1000)*100)</f>
        <v>-12.666408291920195</v>
      </c>
      <c r="AQ9" s="35">
        <f>(AQ6/(AQ8/1000)*100)</f>
        <v>-8.5764462748168739</v>
      </c>
      <c r="AR9" s="75"/>
      <c r="AS9" s="75"/>
    </row>
    <row r="10" spans="1:45" ht="12.75" x14ac:dyDescent="0.2">
      <c r="A10" s="70"/>
      <c r="B10" s="70"/>
      <c r="C10" s="36"/>
    </row>
    <row r="11" spans="1:45" ht="12.75" x14ac:dyDescent="0.2">
      <c r="A11" s="70"/>
      <c r="B11" s="70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133"/>
    </row>
    <row r="12" spans="1:45" ht="12.75" x14ac:dyDescent="0.2">
      <c r="A12" s="179" t="s">
        <v>109</v>
      </c>
      <c r="B12" s="179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</row>
    <row r="13" spans="1:45" s="141" customFormat="1" ht="15" x14ac:dyDescent="0.25">
      <c r="A13" s="114" t="s">
        <v>117</v>
      </c>
      <c r="B13" s="146"/>
    </row>
    <row r="14" spans="1:45" ht="12.75" x14ac:dyDescent="0.2">
      <c r="A14" s="176" t="s">
        <v>88</v>
      </c>
      <c r="B14" s="176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133"/>
      <c r="AN14" s="133"/>
      <c r="AO14" s="133"/>
      <c r="AP14" s="133"/>
      <c r="AQ14" s="88"/>
    </row>
    <row r="15" spans="1:45" ht="12.75" x14ac:dyDescent="0.2">
      <c r="A15" s="112"/>
      <c r="B15" s="147">
        <v>45378</v>
      </c>
      <c r="C15" s="90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133"/>
      <c r="AN15" s="133"/>
      <c r="AO15" s="133"/>
      <c r="AP15" s="133"/>
      <c r="AQ15" s="88"/>
    </row>
    <row r="16" spans="1:45" ht="15" x14ac:dyDescent="0.25">
      <c r="A16" s="70"/>
      <c r="B16" s="113"/>
      <c r="C16" s="89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</row>
    <row r="17" spans="1:43" ht="12" customHeight="1" x14ac:dyDescent="0.2">
      <c r="A17" s="70"/>
      <c r="B17" s="70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</row>
    <row r="18" spans="1:43" ht="12.75" x14ac:dyDescent="0.2">
      <c r="A18" s="70"/>
      <c r="B18" s="70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</row>
    <row r="19" spans="1:43" ht="12.75" x14ac:dyDescent="0.2">
      <c r="A19" s="179" t="s">
        <v>109</v>
      </c>
      <c r="B19" s="179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3"/>
      <c r="AO19" s="133"/>
      <c r="AP19" s="133"/>
      <c r="AQ19" s="133"/>
    </row>
    <row r="20" spans="1:43" s="141" customFormat="1" ht="15" x14ac:dyDescent="0.25">
      <c r="A20" s="114" t="s">
        <v>116</v>
      </c>
      <c r="B20" s="146"/>
    </row>
    <row r="21" spans="1:43" ht="12.75" x14ac:dyDescent="0.2">
      <c r="A21" s="176" t="s">
        <v>88</v>
      </c>
      <c r="B21" s="176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</row>
    <row r="22" spans="1:43" ht="12.75" x14ac:dyDescent="0.2">
      <c r="A22" s="112"/>
      <c r="B22" s="147">
        <v>45378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</row>
    <row r="23" spans="1:43" ht="12.75" x14ac:dyDescent="0.2">
      <c r="A23" s="70"/>
      <c r="B23" s="70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</row>
    <row r="24" spans="1:43" ht="12.75" x14ac:dyDescent="0.2">
      <c r="A24" s="70"/>
      <c r="B24" s="7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</row>
    <row r="25" spans="1:43" ht="12.75" x14ac:dyDescent="0.2">
      <c r="A25" s="70"/>
      <c r="B25" s="70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</row>
    <row r="26" spans="1:43" ht="12.75" x14ac:dyDescent="0.2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</row>
    <row r="27" spans="1:43" ht="12.75" x14ac:dyDescent="0.2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</row>
    <row r="28" spans="1:43" ht="15" x14ac:dyDescent="0.25">
      <c r="C28" s="88"/>
      <c r="D28" s="8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88"/>
      <c r="T28" s="88"/>
      <c r="U28" s="88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88"/>
    </row>
    <row r="29" spans="1:43" ht="14.25" x14ac:dyDescent="0.2">
      <c r="C29" s="88"/>
      <c r="D29" s="8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</row>
    <row r="30" spans="1:43" ht="14.25" x14ac:dyDescent="0.2">
      <c r="C30" s="88"/>
      <c r="D30" s="8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</row>
    <row r="31" spans="1:43" ht="14.25" x14ac:dyDescent="0.2">
      <c r="C31" s="88"/>
      <c r="D31" s="8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</row>
    <row r="32" spans="1:43" ht="14.25" x14ac:dyDescent="0.2">
      <c r="C32" s="88"/>
      <c r="D32" s="8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</row>
    <row r="33" spans="3:43" ht="14.25" x14ac:dyDescent="0.2">
      <c r="C33" s="88"/>
      <c r="D33" s="8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</row>
    <row r="34" spans="3:43" ht="14.25" x14ac:dyDescent="0.2">
      <c r="C34" s="88"/>
      <c r="D34" s="8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</row>
    <row r="35" spans="3:43" ht="14.25" x14ac:dyDescent="0.2">
      <c r="C35" s="88"/>
      <c r="D35" s="8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</row>
    <row r="36" spans="3:43" ht="14.25" hidden="1" customHeight="1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3" ht="14.25" hidden="1" customHeight="1" x14ac:dyDescent="0.2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3" ht="14.25" hidden="1" customHeight="1" x14ac:dyDescent="0.2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Q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D16801-12B6-4070-B649-86C6EEEC0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2023Q4_LV</vt:lpstr>
      <vt:lpstr>2023Q4_EN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2024-03-27T12:54:38Z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