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326" documentId="8_{A3B0871C-8D53-42E0-B1FA-4BC54476B12A}" xr6:coauthVersionLast="47" xr6:coauthVersionMax="47" xr10:uidLastSave="{AB907C1D-9154-476E-9FE4-AF682F34F8AC}"/>
  <bookViews>
    <workbookView xWindow="-120" yWindow="-120" windowWidth="29040" windowHeight="15840" tabRatio="804" xr2:uid="{00000000-000D-0000-FFFF-FFFF00000000}"/>
  </bookViews>
  <sheets>
    <sheet name="2024Q1_LV" sheetId="1" r:id="rId1"/>
    <sheet name="2024Q1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6" i="17" l="1"/>
  <c r="AP6" i="1"/>
  <c r="AP5" i="17"/>
  <c r="AP4" i="17"/>
  <c r="AP3" i="17"/>
  <c r="AL24" i="17"/>
  <c r="AL18" i="17"/>
  <c r="AL11" i="17"/>
  <c r="AL10" i="17"/>
  <c r="AR9" i="19"/>
  <c r="AR6" i="19"/>
  <c r="P43" i="18"/>
  <c r="O43" i="18"/>
  <c r="N43" i="18"/>
  <c r="M43" i="18"/>
  <c r="L43" i="18"/>
  <c r="K43" i="18"/>
  <c r="AP5" i="1"/>
  <c r="AP4" i="1"/>
  <c r="AP3" i="1"/>
  <c r="AQ6" i="19"/>
  <c r="AQ9" i="19" s="1"/>
  <c r="P42" i="18"/>
  <c r="O42" i="18"/>
  <c r="N42" i="18"/>
  <c r="M42" i="18"/>
  <c r="L42" i="18"/>
  <c r="K42" i="18"/>
  <c r="K41" i="18"/>
  <c r="O15" i="17"/>
  <c r="O14" i="17"/>
  <c r="O27" i="17"/>
  <c r="AO6" i="17" s="1"/>
  <c r="AK24" i="17"/>
  <c r="AN6" i="17" s="1"/>
  <c r="AK18" i="17"/>
  <c r="AK11" i="17"/>
  <c r="AK10" i="17"/>
  <c r="AO6" i="1"/>
  <c r="AO4" i="1"/>
  <c r="AO3" i="1"/>
  <c r="AN6" i="1"/>
  <c r="AN5" i="1"/>
  <c r="AN4" i="1"/>
  <c r="AN3" i="1"/>
  <c r="O21" i="1"/>
  <c r="AO5" i="1" s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J24" i="17"/>
  <c r="AM6" i="17" s="1"/>
  <c r="AJ10" i="17"/>
  <c r="AJ11" i="17"/>
  <c r="AM6" i="1"/>
  <c r="AM4" i="1"/>
  <c r="AM3" i="1"/>
  <c r="AP6" i="19" l="1"/>
  <c r="AP9" i="19" s="1"/>
  <c r="AJ18" i="17"/>
  <c r="AM5" i="1"/>
  <c r="AL5" i="1"/>
  <c r="N21" i="1"/>
  <c r="AO6" i="19"/>
  <c r="AO9" i="19" s="1"/>
  <c r="P40" i="18"/>
  <c r="O40" i="18"/>
  <c r="N40" i="18"/>
  <c r="M40" i="18"/>
  <c r="L40" i="18"/>
  <c r="K40" i="18"/>
  <c r="AI24" i="17"/>
  <c r="AL6" i="17" s="1"/>
  <c r="AI18" i="17"/>
  <c r="AI11" i="17"/>
  <c r="AI10" i="17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H10" i="17"/>
  <c r="AH11" i="17"/>
  <c r="AK6" i="1"/>
  <c r="AK5" i="1"/>
  <c r="AK4" i="1"/>
  <c r="AK3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J5" i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AH3" i="17" l="1"/>
  <c r="AH5" i="17"/>
  <c r="AI5" i="17"/>
  <c r="O21" i="17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<sst xmlns="http://schemas.openxmlformats.org/spreadsheetml/2006/main" count="524" uniqueCount="137">
  <si>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</si>
  <si>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</si>
  <si>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</si>
  <si>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</si>
  <si>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</si>
  <si>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</si>
  <si>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</si>
  <si>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</si>
  <si>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</si>
  <si>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</si>
  <si>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</si>
  <si>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</si>
  <si>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</si>
  <si>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</si>
  <si>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</si>
  <si>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</si>
  <si>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</si>
  <si>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</si>
  <si>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</si>
  <si>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</si>
  <si>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</si>
  <si>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</si>
  <si>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</si>
  <si>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</si>
  <si>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</si>
  <si>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</si>
  <si>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</si>
  <si>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</si>
  <si>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</si>
  <si>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</si>
  <si>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</si>
  <si>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</si>
  <si>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</si>
  <si>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</si>
  <si>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</si>
  <si>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</si>
  <si>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</si>
  <si>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</si>
  <si>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</si>
  <si>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</si>
  <si>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</si>
  <si>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</si>
  <si>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</si>
  <si>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</si>
  <si>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</si>
  <si>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</si>
  <si>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</si>
  <si>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</si>
  <si>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</si>
  <si>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</si>
  <si>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</si>
  <si>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</si>
  <si>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</si>
  <si>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</si>
  <si>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</si>
  <si>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</si>
  <si>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</si>
  <si>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</si>
  <si>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</si>
  <si>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</si>
  <si>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</si>
  <si>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</si>
  <si>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</si>
  <si>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</si>
  <si>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</si>
  <si>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</si>
  <si>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</si>
  <si>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</si>
  <si>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</si>
  <si>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</si>
  <si>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</si>
  <si>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</si>
  <si>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</si>
  <si>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</si>
  <si>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</si>
  <si>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</si>
  <si>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</si>
  <si>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</si>
  <si>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</si>
  <si>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</si>
  <si>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</si>
  <si>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</si>
  <si>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</si>
  <si>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</si>
  <si>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</si>
  <si>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</si>
  <si>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</si>
  <si>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</si>
  <si>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</si>
  <si>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</si>
  <si>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</si>
  <si>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</si>
  <si>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</si>
  <si>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</si>
  <si>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</si>
  <si>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</si>
  <si>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</si>
  <si>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</si>
  <si>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</si>
  <si>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</si>
  <si>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</si>
  <si>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</si>
  <si>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</si>
  <si>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</si>
  <si>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</si>
  <si>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</si>
  <si>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</si>
  <si>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</si>
  <si>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</si>
  <si>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</si>
  <si>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</si>
  <si>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</si>
  <si>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</si>
  <si>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</si>
  <si>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</si>
  <si>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</si>
  <si>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</si>
  <si>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</si>
  <si>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</si>
  <si>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</si>
  <si>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</si>
  <si>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</si>
  <si>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</si>
  <si>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</si>
  <si>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</si>
  <si>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</si>
  <si>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</si>
  <si>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</si>
  <si>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</si>
  <si>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Makroekonomiskās prognozes 2023 un VTBI 2024-2026 | Fiskālās disciplīnas padome (fdp.gov.lv)</t>
  </si>
  <si>
    <t>2023Q3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</si>
  <si>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</si>
  <si>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2023Q4</t>
  </si>
  <si>
    <t>Prognoze (12.02.2024)</t>
  </si>
  <si>
    <t>Projection (12.02.2024)</t>
  </si>
  <si>
    <t>2024Q1</t>
  </si>
  <si>
    <t>03.06.03.2024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</si>
</sst>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1"/>
      <name val="Garamond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u/>
      <sz val="10"/>
      <color theme="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</cellStyleXfs>
  <cellXfs count="196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24" fillId="0" borderId="0" xfId="0" applyFont="1"/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64" fontId="39" fillId="0" borderId="0" xfId="1" applyNumberFormat="1" applyFont="1"/>
    <xf numFmtId="3" fontId="39" fillId="0" borderId="0" xfId="0" applyNumberFormat="1" applyFont="1"/>
    <xf numFmtId="167" fontId="39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165" fontId="4" fillId="0" borderId="0" xfId="2" applyNumberFormat="1" applyFont="1"/>
    <xf numFmtId="0" fontId="6" fillId="0" borderId="0" xfId="2" applyFont="1" applyBorder="1" applyAlignment="1">
      <alignment horizontal="right"/>
    </xf>
    <xf numFmtId="164" fontId="24" fillId="0" borderId="0" xfId="1" applyNumberFormat="1" applyFont="1"/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6" fontId="0" fillId="0" borderId="0" xfId="0" applyNumberFormat="1"/>
    <xf numFmtId="165" fontId="7" fillId="0" borderId="0" xfId="0" applyNumberFormat="1" applyFont="1"/>
    <xf numFmtId="0" fontId="43" fillId="0" borderId="0" xfId="0" applyFont="1"/>
    <xf numFmtId="0" fontId="44" fillId="0" borderId="0" xfId="0" applyFont="1"/>
    <xf numFmtId="167" fontId="42" fillId="0" borderId="0" xfId="0" applyNumberFormat="1" applyFont="1" applyAlignment="1">
      <alignment horizontal="right" indent="1"/>
    </xf>
    <xf numFmtId="17" fontId="7" fillId="0" borderId="0" xfId="0" applyNumberFormat="1" applyFont="1"/>
    <xf numFmtId="165" fontId="24" fillId="0" borderId="0" xfId="1" applyNumberFormat="1" applyFont="1"/>
    <xf numFmtId="4" fontId="42" fillId="0" borderId="0" xfId="0" applyNumberFormat="1" applyFont="1" applyAlignment="1">
      <alignment horizontal="right" indent="1"/>
    </xf>
    <xf numFmtId="0" fontId="41" fillId="7" borderId="0" xfId="0" applyFont="1" applyFill="1" applyAlignment="1">
      <alignment horizontal="right"/>
    </xf>
    <xf numFmtId="0" fontId="45" fillId="7" borderId="0" xfId="6" applyFont="1" applyFill="1"/>
    <xf numFmtId="0" fontId="45" fillId="0" borderId="0" xfId="6" applyFont="1" applyFill="1"/>
    <xf numFmtId="0" fontId="37" fillId="0" borderId="0" xfId="6" applyFont="1"/>
    <xf numFmtId="0" fontId="37" fillId="7" borderId="0" xfId="6" applyFont="1" applyFill="1"/>
    <xf numFmtId="0" fontId="37" fillId="0" borderId="0" xfId="6" applyFont="1" applyFill="1"/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17" fillId="2" borderId="3" xfId="0" applyFont="1" applyFill="1" applyBorder="1" applyAlignment="1">
      <alignment horizontal="left" vertical="center" wrapText="1" readingOrder="1"/>
    </xf>
    <xf numFmtId="0" fontId="17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  <xf numFmtId="0" fontId="43" fillId="0" borderId="0" xfId="0" applyFont="1" applyBorder="1"/>
    <xf numFmtId="0" fontId="44" fillId="0" borderId="0" xfId="0" applyFont="1" applyBorder="1"/>
    <xf numFmtId="4" fontId="42" fillId="0" borderId="0" xfId="0" applyNumberFormat="1" applyFont="1" applyBorder="1" applyAlignment="1">
      <alignment horizontal="right" indent="1"/>
    </xf>
    <xf numFmtId="167" fontId="42" fillId="0" borderId="0" xfId="0" applyNumberFormat="1" applyFont="1" applyBorder="1" applyAlignment="1">
      <alignment horizontal="right" indent="1"/>
    </xf>
    <xf numFmtId="164" fontId="5" fillId="0" borderId="12" xfId="1" applyNumberFormat="1" applyFont="1" applyFill="1" applyBorder="1" applyAlignment="1" applyProtection="1">
      <alignment horizontal="right"/>
    </xf>
    <xf numFmtId="164" fontId="6" fillId="0" borderId="13" xfId="1" applyNumberFormat="1" applyFont="1" applyFill="1" applyBorder="1" applyAlignment="1" applyProtection="1">
      <alignment horizontal="right"/>
    </xf>
    <xf numFmtId="164" fontId="6" fillId="0" borderId="2" xfId="1" applyNumberFormat="1" applyFont="1" applyFill="1" applyBorder="1" applyAlignment="1" applyProtection="1">
      <alignment horizontal="right"/>
    </xf>
  </cellXfs>
  <cellStyles count="9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Parasts" xfId="0" builtinId="0"/>
    <cellStyle name="Parasts 2" xfId="8" xr:uid="{A34556CD-30A0-4A9E-AE07-5F5D490658C0}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9506158894662468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GDP'!$I$6:$J$43</c:f>
              <c:multiLvlStrCache>
                <c:ptCount val="3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GDP'!$L$6:$L$43</c:f>
              <c:numCache>
                <c:formatCode>0.0</c:formatCode>
                <c:ptCount val="38"/>
                <c:pt idx="0">
                  <c:v>0.48936312049597502</c:v>
                </c:pt>
                <c:pt idx="1">
                  <c:v>1.4714268159259873</c:v>
                </c:pt>
                <c:pt idx="2">
                  <c:v>1.0390865949501935</c:v>
                </c:pt>
                <c:pt idx="3">
                  <c:v>2.1193126839134715</c:v>
                </c:pt>
                <c:pt idx="4">
                  <c:v>1.1742087881722651</c:v>
                </c:pt>
                <c:pt idx="5">
                  <c:v>2.5171158567049772</c:v>
                </c:pt>
                <c:pt idx="6">
                  <c:v>2.2898272821386021</c:v>
                </c:pt>
                <c:pt idx="7">
                  <c:v>1.0083836756135132</c:v>
                </c:pt>
                <c:pt idx="8">
                  <c:v>2.2820869011338418</c:v>
                </c:pt>
                <c:pt idx="9">
                  <c:v>1.2741112544536106</c:v>
                </c:pt>
                <c:pt idx="10">
                  <c:v>0.65952419696866804</c:v>
                </c:pt>
                <c:pt idx="11">
                  <c:v>2.0487912146216711</c:v>
                </c:pt>
                <c:pt idx="12">
                  <c:v>2.581923718248563</c:v>
                </c:pt>
                <c:pt idx="13">
                  <c:v>1.8597736860683358</c:v>
                </c:pt>
                <c:pt idx="14">
                  <c:v>2.3651168092787547</c:v>
                </c:pt>
                <c:pt idx="15">
                  <c:v>1.6038463801391205</c:v>
                </c:pt>
                <c:pt idx="16">
                  <c:v>1.2426882129609187</c:v>
                </c:pt>
                <c:pt idx="17">
                  <c:v>0.7914752186395424</c:v>
                </c:pt>
                <c:pt idx="18">
                  <c:v>0.59139705029832945</c:v>
                </c:pt>
                <c:pt idx="19">
                  <c:v>4.9893358993054367E-2</c:v>
                </c:pt>
                <c:pt idx="20">
                  <c:v>-1.163081062836629</c:v>
                </c:pt>
                <c:pt idx="21">
                  <c:v>0.48234040802373096</c:v>
                </c:pt>
                <c:pt idx="22">
                  <c:v>-9.6153467758490514</c:v>
                </c:pt>
                <c:pt idx="23">
                  <c:v>9.3747406577891795E-2</c:v>
                </c:pt>
                <c:pt idx="24">
                  <c:v>-0.89028824995921585</c:v>
                </c:pt>
                <c:pt idx="25">
                  <c:v>-2.8977630979601088</c:v>
                </c:pt>
                <c:pt idx="26">
                  <c:v>10.515925903529459</c:v>
                </c:pt>
                <c:pt idx="27">
                  <c:v>2.9088017410957185</c:v>
                </c:pt>
                <c:pt idx="28">
                  <c:v>6.3292963170359622</c:v>
                </c:pt>
                <c:pt idx="29">
                  <c:v>8.071646210358427</c:v>
                </c:pt>
                <c:pt idx="30">
                  <c:v>5.5695976532154319</c:v>
                </c:pt>
                <c:pt idx="31">
                  <c:v>2.9423599037910071</c:v>
                </c:pt>
                <c:pt idx="32">
                  <c:v>1.8637329344733184</c:v>
                </c:pt>
                <c:pt idx="33">
                  <c:v>-0.11758180285330543</c:v>
                </c:pt>
                <c:pt idx="34">
                  <c:v>-0.92284821234949499</c:v>
                </c:pt>
                <c:pt idx="35">
                  <c:v>-0.9684670501848871</c:v>
                </c:pt>
                <c:pt idx="36">
                  <c:v>-0.71153935431389348</c:v>
                </c:pt>
                <c:pt idx="37">
                  <c:v>0.32871489529870679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GDP'!$I$6:$J$43</c:f>
              <c:multiLvlStrCache>
                <c:ptCount val="3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GDP'!$M$6:$M$43</c:f>
              <c:numCache>
                <c:formatCode>0.0</c:formatCode>
                <c:ptCount val="38"/>
                <c:pt idx="0">
                  <c:v>0.60918702051733453</c:v>
                </c:pt>
                <c:pt idx="1">
                  <c:v>0.43543505518190484</c:v>
                </c:pt>
                <c:pt idx="2">
                  <c:v>0.33663007048091609</c:v>
                </c:pt>
                <c:pt idx="3">
                  <c:v>0.28687261553128074</c:v>
                </c:pt>
                <c:pt idx="4">
                  <c:v>0.1622899737358183</c:v>
                </c:pt>
                <c:pt idx="5">
                  <c:v>0.20771434551837289</c:v>
                </c:pt>
                <c:pt idx="6">
                  <c:v>0.23549329107732322</c:v>
                </c:pt>
                <c:pt idx="7">
                  <c:v>0.32938403765200291</c:v>
                </c:pt>
                <c:pt idx="8">
                  <c:v>0.53194966973840596</c:v>
                </c:pt>
                <c:pt idx="9">
                  <c:v>0.59022147315799689</c:v>
                </c:pt>
                <c:pt idx="10">
                  <c:v>0.69919687256950802</c:v>
                </c:pt>
                <c:pt idx="11">
                  <c:v>0.67566433774299439</c:v>
                </c:pt>
                <c:pt idx="12">
                  <c:v>0.54685150679973549</c:v>
                </c:pt>
                <c:pt idx="13">
                  <c:v>0.41359749583650163</c:v>
                </c:pt>
                <c:pt idx="14">
                  <c:v>0.31968009747339038</c:v>
                </c:pt>
                <c:pt idx="15">
                  <c:v>0.35337035249933135</c:v>
                </c:pt>
                <c:pt idx="16">
                  <c:v>0.51613424447889211</c:v>
                </c:pt>
                <c:pt idx="17">
                  <c:v>0.7947182895169318</c:v>
                </c:pt>
                <c:pt idx="18">
                  <c:v>0.93941844321631041</c:v>
                </c:pt>
                <c:pt idx="19">
                  <c:v>0.95451288584332017</c:v>
                </c:pt>
                <c:pt idx="20">
                  <c:v>0.82905936280328518</c:v>
                </c:pt>
                <c:pt idx="21">
                  <c:v>0.59872613911537087</c:v>
                </c:pt>
                <c:pt idx="22">
                  <c:v>0.37886185499433639</c:v>
                </c:pt>
                <c:pt idx="23">
                  <c:v>0.31032513883910412</c:v>
                </c:pt>
                <c:pt idx="24">
                  <c:v>0.43353577392891202</c:v>
                </c:pt>
                <c:pt idx="25">
                  <c:v>0.5544124345634911</c:v>
                </c:pt>
                <c:pt idx="26">
                  <c:v>0.77011952994295618</c:v>
                </c:pt>
                <c:pt idx="27">
                  <c:v>0.7599077060287065</c:v>
                </c:pt>
                <c:pt idx="28">
                  <c:v>0.52225713307372224</c:v>
                </c:pt>
                <c:pt idx="29">
                  <c:v>0.42207632368912262</c:v>
                </c:pt>
                <c:pt idx="30">
                  <c:v>0.45393259465704361</c:v>
                </c:pt>
                <c:pt idx="31">
                  <c:v>0.53768222973208057</c:v>
                </c:pt>
                <c:pt idx="32">
                  <c:v>0.86254039692859819</c:v>
                </c:pt>
                <c:pt idx="33">
                  <c:v>1.1224779391592039</c:v>
                </c:pt>
                <c:pt idx="34">
                  <c:v>1.2718456603282171</c:v>
                </c:pt>
                <c:pt idx="35">
                  <c:v>1.4310514041103684</c:v>
                </c:pt>
                <c:pt idx="36">
                  <c:v>1.4711937079106352</c:v>
                </c:pt>
                <c:pt idx="37">
                  <c:v>1.5027442399961479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GDP'!$I$6:$J$43</c:f>
              <c:multiLvlStrCache>
                <c:ptCount val="3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GDP'!$N$6:$N$43</c:f>
              <c:numCache>
                <c:formatCode>0.0</c:formatCode>
                <c:ptCount val="38"/>
                <c:pt idx="0">
                  <c:v>0.23568541447573388</c:v>
                </c:pt>
                <c:pt idx="1">
                  <c:v>2.0905777660085993E-2</c:v>
                </c:pt>
                <c:pt idx="2">
                  <c:v>1.1128307357861003</c:v>
                </c:pt>
                <c:pt idx="3">
                  <c:v>-0.66842127321014733</c:v>
                </c:pt>
                <c:pt idx="4">
                  <c:v>-1.667383186094739</c:v>
                </c:pt>
                <c:pt idx="5">
                  <c:v>-1.3748601478593612</c:v>
                </c:pt>
                <c:pt idx="6">
                  <c:v>-3.3213145836933591</c:v>
                </c:pt>
                <c:pt idx="7">
                  <c:v>-1.3826030502872109</c:v>
                </c:pt>
                <c:pt idx="8">
                  <c:v>-0.39178916079117782</c:v>
                </c:pt>
                <c:pt idx="9">
                  <c:v>0.26543058368691796</c:v>
                </c:pt>
                <c:pt idx="10">
                  <c:v>2.9281701943368499</c:v>
                </c:pt>
                <c:pt idx="11">
                  <c:v>2.6604513026742591</c:v>
                </c:pt>
                <c:pt idx="12">
                  <c:v>2.4866162167018926</c:v>
                </c:pt>
                <c:pt idx="13">
                  <c:v>3.6262165889946805</c:v>
                </c:pt>
                <c:pt idx="14">
                  <c:v>2.0698884703239369</c:v>
                </c:pt>
                <c:pt idx="15">
                  <c:v>2.0556559457330792</c:v>
                </c:pt>
                <c:pt idx="16">
                  <c:v>2.6904866935383307</c:v>
                </c:pt>
                <c:pt idx="17">
                  <c:v>0.88578070294390887</c:v>
                </c:pt>
                <c:pt idx="18">
                  <c:v>0.91180029312697508</c:v>
                </c:pt>
                <c:pt idx="19">
                  <c:v>0.65727866108099542</c:v>
                </c:pt>
                <c:pt idx="20">
                  <c:v>-0.62584581149915641</c:v>
                </c:pt>
                <c:pt idx="21">
                  <c:v>0.34382395527998688</c:v>
                </c:pt>
                <c:pt idx="22">
                  <c:v>-1.9554828142882359</c:v>
                </c:pt>
                <c:pt idx="23">
                  <c:v>-0.95089582562777464</c:v>
                </c:pt>
                <c:pt idx="24">
                  <c:v>0.59242415705228713</c:v>
                </c:pt>
                <c:pt idx="25">
                  <c:v>0.39227125550586656</c:v>
                </c:pt>
                <c:pt idx="26">
                  <c:v>3.4425752353308741</c:v>
                </c:pt>
                <c:pt idx="27">
                  <c:v>2.1680592160432286</c:v>
                </c:pt>
                <c:pt idx="28">
                  <c:v>0.83338523768667316</c:v>
                </c:pt>
                <c:pt idx="29">
                  <c:v>0.11991748277381727</c:v>
                </c:pt>
                <c:pt idx="30">
                  <c:v>7.3322572807610301E-2</c:v>
                </c:pt>
                <c:pt idx="31">
                  <c:v>0.37279301261424258</c:v>
                </c:pt>
                <c:pt idx="32">
                  <c:v>0.12715628081002719</c:v>
                </c:pt>
                <c:pt idx="33">
                  <c:v>2.3971753669460254</c:v>
                </c:pt>
                <c:pt idx="34">
                  <c:v>1.5312682998751339</c:v>
                </c:pt>
                <c:pt idx="35">
                  <c:v>0.96274234191113384</c:v>
                </c:pt>
                <c:pt idx="36">
                  <c:v>1.6620323182574388</c:v>
                </c:pt>
                <c:pt idx="37">
                  <c:v>-1.7176182386326659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GDP'!$I$6:$J$43</c:f>
              <c:multiLvlStrCache>
                <c:ptCount val="3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GDP'!$O$6:$O$43</c:f>
              <c:numCache>
                <c:formatCode>0.0</c:formatCode>
                <c:ptCount val="38"/>
                <c:pt idx="0">
                  <c:v>3.9372847897452781</c:v>
                </c:pt>
                <c:pt idx="1">
                  <c:v>2.0845609812186234</c:v>
                </c:pt>
                <c:pt idx="2">
                  <c:v>1.3907295304578366</c:v>
                </c:pt>
                <c:pt idx="3">
                  <c:v>2.7029042233593823</c:v>
                </c:pt>
                <c:pt idx="4">
                  <c:v>1.1456206690257036</c:v>
                </c:pt>
                <c:pt idx="5">
                  <c:v>1.4440707723170039</c:v>
                </c:pt>
                <c:pt idx="6">
                  <c:v>3.5665550058759417</c:v>
                </c:pt>
                <c:pt idx="7">
                  <c:v>2.4101857367160591</c:v>
                </c:pt>
                <c:pt idx="8">
                  <c:v>2.1024561830511459</c:v>
                </c:pt>
                <c:pt idx="9">
                  <c:v>4.453277136582046</c:v>
                </c:pt>
                <c:pt idx="10">
                  <c:v>2.7928314342128697</c:v>
                </c:pt>
                <c:pt idx="11">
                  <c:v>2.6301671445810455</c:v>
                </c:pt>
                <c:pt idx="12">
                  <c:v>5.6304033619108198</c:v>
                </c:pt>
                <c:pt idx="13">
                  <c:v>1.6302098154376765</c:v>
                </c:pt>
                <c:pt idx="14">
                  <c:v>6.4287890031035051</c:v>
                </c:pt>
                <c:pt idx="15">
                  <c:v>2.0915260397680289</c:v>
                </c:pt>
                <c:pt idx="16">
                  <c:v>0.9816526914736099</c:v>
                </c:pt>
                <c:pt idx="17">
                  <c:v>2.0484442385639139</c:v>
                </c:pt>
                <c:pt idx="18">
                  <c:v>-1.8326827658581395</c:v>
                </c:pt>
                <c:pt idx="19">
                  <c:v>3.1874862822585932</c:v>
                </c:pt>
                <c:pt idx="20">
                  <c:v>-0.10080454012796679</c:v>
                </c:pt>
                <c:pt idx="21">
                  <c:v>2.5303333451028984</c:v>
                </c:pt>
                <c:pt idx="22">
                  <c:v>-6.5395629513310602</c:v>
                </c:pt>
                <c:pt idx="23">
                  <c:v>0.39485148903228529</c:v>
                </c:pt>
                <c:pt idx="24">
                  <c:v>4.3689437816556191</c:v>
                </c:pt>
                <c:pt idx="25">
                  <c:v>1.1565592083070615</c:v>
                </c:pt>
                <c:pt idx="26">
                  <c:v>11.603926548547701</c:v>
                </c:pt>
                <c:pt idx="27">
                  <c:v>6.1720012513824374</c:v>
                </c:pt>
                <c:pt idx="28">
                  <c:v>5.4056869091657926</c:v>
                </c:pt>
                <c:pt idx="29">
                  <c:v>8.5788228720763549</c:v>
                </c:pt>
                <c:pt idx="30">
                  <c:v>8.889827489724583</c:v>
                </c:pt>
                <c:pt idx="31">
                  <c:v>7.9158749327984905</c:v>
                </c:pt>
                <c:pt idx="32">
                  <c:v>2.9356692246709293</c:v>
                </c:pt>
                <c:pt idx="33">
                  <c:v>-0.47170381955921004</c:v>
                </c:pt>
                <c:pt idx="34">
                  <c:v>-3.3256383038096504</c:v>
                </c:pt>
                <c:pt idx="35">
                  <c:v>-8.9056912955252177</c:v>
                </c:pt>
                <c:pt idx="36">
                  <c:v>-4.1677400847694273</c:v>
                </c:pt>
                <c:pt idx="37">
                  <c:v>-2.3455470850194735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GDP'!$I$6:$J$43</c:f>
              <c:multiLvlStrCache>
                <c:ptCount val="3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GDP'!$P$6:$P$43</c:f>
              <c:numCache>
                <c:formatCode>0.0</c:formatCode>
                <c:ptCount val="38"/>
                <c:pt idx="0">
                  <c:v>-3.157443094701355</c:v>
                </c:pt>
                <c:pt idx="1">
                  <c:v>-1.4905989437313347E-2</c:v>
                </c:pt>
                <c:pt idx="2">
                  <c:v>-0.81382591779043134</c:v>
                </c:pt>
                <c:pt idx="3">
                  <c:v>-3.0691868952199624</c:v>
                </c:pt>
                <c:pt idx="4">
                  <c:v>-0.3264746439312034</c:v>
                </c:pt>
                <c:pt idx="5">
                  <c:v>-2.2342199033987264</c:v>
                </c:pt>
                <c:pt idx="6">
                  <c:v>-3.2693081880132091</c:v>
                </c:pt>
                <c:pt idx="7">
                  <c:v>-0.18687574981010727</c:v>
                </c:pt>
                <c:pt idx="8">
                  <c:v>-3.3464555460903296</c:v>
                </c:pt>
                <c:pt idx="9">
                  <c:v>-4.4203979728273</c:v>
                </c:pt>
                <c:pt idx="10">
                  <c:v>-4.445581966278386</c:v>
                </c:pt>
                <c:pt idx="11">
                  <c:v>-7.4592038830203684</c:v>
                </c:pt>
                <c:pt idx="12">
                  <c:v>-4.7701997724325782</c:v>
                </c:pt>
                <c:pt idx="13">
                  <c:v>-4.5200742043480764</c:v>
                </c:pt>
                <c:pt idx="14">
                  <c:v>-3.6137320334409848</c:v>
                </c:pt>
                <c:pt idx="15">
                  <c:v>-4.1947425041872766</c:v>
                </c:pt>
                <c:pt idx="16">
                  <c:v>-4.5047294709562795</c:v>
                </c:pt>
                <c:pt idx="17">
                  <c:v>-2.1126419578856326</c:v>
                </c:pt>
                <c:pt idx="18">
                  <c:v>-2.4441616895529665</c:v>
                </c:pt>
                <c:pt idx="19">
                  <c:v>-1.2486828402472705</c:v>
                </c:pt>
                <c:pt idx="20">
                  <c:v>-0.57800340206206624</c:v>
                </c:pt>
                <c:pt idx="21">
                  <c:v>-3.5976752991747074</c:v>
                </c:pt>
                <c:pt idx="22">
                  <c:v>9.7883242826058918</c:v>
                </c:pt>
                <c:pt idx="23">
                  <c:v>7.2831708841778239E-2</c:v>
                </c:pt>
                <c:pt idx="24">
                  <c:v>-3.3496804089679602</c:v>
                </c:pt>
                <c:pt idx="25">
                  <c:v>-1.4079161814323742</c:v>
                </c:pt>
                <c:pt idx="26">
                  <c:v>-21.35955332486747</c:v>
                </c:pt>
                <c:pt idx="27">
                  <c:v>-11.343604144014968</c:v>
                </c:pt>
                <c:pt idx="28">
                  <c:v>-8.1043953997146794</c:v>
                </c:pt>
                <c:pt idx="29">
                  <c:v>-11.726645673569399</c:v>
                </c:pt>
                <c:pt idx="30">
                  <c:v>-7.6934532880609297</c:v>
                </c:pt>
                <c:pt idx="31">
                  <c:v>-7.9244048948513823</c:v>
                </c:pt>
                <c:pt idx="32">
                  <c:v>-6.7017774648583215</c:v>
                </c:pt>
                <c:pt idx="33">
                  <c:v>-3.1918537057665555</c:v>
                </c:pt>
                <c:pt idx="34">
                  <c:v>1.5575909652171522</c:v>
                </c:pt>
                <c:pt idx="35">
                  <c:v>6.3599693769995467</c:v>
                </c:pt>
                <c:pt idx="36">
                  <c:v>3.970235773197091</c:v>
                </c:pt>
                <c:pt idx="37">
                  <c:v>5.4916992863019463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GDP'!$I$6:$J$43</c:f>
              <c:multiLvlStrCache>
                <c:ptCount val="3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GDP'!$K$6:$K$43</c:f>
              <c:numCache>
                <c:formatCode>0.0</c:formatCode>
                <c:ptCount val="38"/>
                <c:pt idx="0">
                  <c:v>1.423737852652307</c:v>
                </c:pt>
                <c:pt idx="1">
                  <c:v>3.0442891449214082</c:v>
                </c:pt>
                <c:pt idx="2">
                  <c:v>4.0135633703695772</c:v>
                </c:pt>
                <c:pt idx="3">
                  <c:v>4.3243471602994132</c:v>
                </c:pt>
                <c:pt idx="4">
                  <c:v>3.6104530906690968</c:v>
                </c:pt>
                <c:pt idx="5">
                  <c:v>3.8954728235312208</c:v>
                </c:pt>
                <c:pt idx="6">
                  <c:v>1.5978460630214686</c:v>
                </c:pt>
                <c:pt idx="7">
                  <c:v>0.95448124272776713</c:v>
                </c:pt>
                <c:pt idx="8">
                  <c:v>2.3028172569774297</c:v>
                </c:pt>
                <c:pt idx="9">
                  <c:v>2.0967095117150558</c:v>
                </c:pt>
                <c:pt idx="10">
                  <c:v>3.6898631428831319</c:v>
                </c:pt>
                <c:pt idx="11">
                  <c:v>4.0304938299423831</c:v>
                </c:pt>
                <c:pt idx="12">
                  <c:v>3.3830762034489981</c:v>
                </c:pt>
                <c:pt idx="13">
                  <c:v>3.0886704639637719</c:v>
                </c:pt>
                <c:pt idx="14">
                  <c:v>3.9154942282728422</c:v>
                </c:pt>
                <c:pt idx="15">
                  <c:v>4.7767290191825795</c:v>
                </c:pt>
                <c:pt idx="16">
                  <c:v>4.9014238982763247</c:v>
                </c:pt>
                <c:pt idx="17">
                  <c:v>2.1019926181673254</c:v>
                </c:pt>
                <c:pt idx="18">
                  <c:v>1.2289036278179344</c:v>
                </c:pt>
                <c:pt idx="19">
                  <c:v>0.170690122067918</c:v>
                </c:pt>
                <c:pt idx="20">
                  <c:v>-1.1120442974035916</c:v>
                </c:pt>
                <c:pt idx="21">
                  <c:v>-1.2403250113645292</c:v>
                </c:pt>
                <c:pt idx="22">
                  <c:v>-8.9390164716289018</c:v>
                </c:pt>
                <c:pt idx="23">
                  <c:v>-2.780002134015902</c:v>
                </c:pt>
                <c:pt idx="24">
                  <c:v>-1.0109738005269375</c:v>
                </c:pt>
                <c:pt idx="25">
                  <c:v>0.88092369162509065</c:v>
                </c:pt>
                <c:pt idx="26">
                  <c:v>11.63385539497288</c:v>
                </c:pt>
                <c:pt idx="27">
                  <c:v>7.3101992185182985</c:v>
                </c:pt>
                <c:pt idx="28">
                  <c:v>6.1576245309609812</c:v>
                </c:pt>
                <c:pt idx="29">
                  <c:v>6.6399468311949761</c:v>
                </c:pt>
                <c:pt idx="30">
                  <c:v>4.0457997403953394</c:v>
                </c:pt>
                <c:pt idx="31">
                  <c:v>0.47870203159003921</c:v>
                </c:pt>
                <c:pt idx="32">
                  <c:v>1.2877187722477812</c:v>
                </c:pt>
                <c:pt idx="33">
                  <c:v>0.2080207865049033</c:v>
                </c:pt>
                <c:pt idx="34">
                  <c:v>-0.28138596052321718</c:v>
                </c:pt>
                <c:pt idx="35">
                  <c:v>0.20395320427979424</c:v>
                </c:pt>
                <c:pt idx="36">
                  <c:v>-0.1394115474612434</c:v>
                </c:pt>
                <c:pt idx="37">
                  <c:v>0.93757775046003911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GDP'!$J$7:$J$43</c:f>
              <c:strCache>
                <c:ptCount val="3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</c:strCache>
            </c:strRef>
          </c:cat>
          <c:val>
            <c:numRef>
              <c:f>'IKP, GDP'!$L$7:$L$43</c:f>
              <c:numCache>
                <c:formatCode>0.0</c:formatCode>
                <c:ptCount val="37"/>
                <c:pt idx="0">
                  <c:v>1.4714268159259873</c:v>
                </c:pt>
                <c:pt idx="1">
                  <c:v>1.0390865949501935</c:v>
                </c:pt>
                <c:pt idx="2">
                  <c:v>2.1193126839134715</c:v>
                </c:pt>
                <c:pt idx="3">
                  <c:v>1.1742087881722651</c:v>
                </c:pt>
                <c:pt idx="4">
                  <c:v>2.5171158567049772</c:v>
                </c:pt>
                <c:pt idx="5">
                  <c:v>2.2898272821386021</c:v>
                </c:pt>
                <c:pt idx="6">
                  <c:v>1.0083836756135132</c:v>
                </c:pt>
                <c:pt idx="7">
                  <c:v>2.2820869011338418</c:v>
                </c:pt>
                <c:pt idx="8">
                  <c:v>1.2741112544536106</c:v>
                </c:pt>
                <c:pt idx="9">
                  <c:v>0.65952419696866804</c:v>
                </c:pt>
                <c:pt idx="10">
                  <c:v>2.0487912146216711</c:v>
                </c:pt>
                <c:pt idx="11">
                  <c:v>2.581923718248563</c:v>
                </c:pt>
                <c:pt idx="12">
                  <c:v>1.8597736860683358</c:v>
                </c:pt>
                <c:pt idx="13">
                  <c:v>2.3651168092787547</c:v>
                </c:pt>
                <c:pt idx="14">
                  <c:v>1.6038463801391205</c:v>
                </c:pt>
                <c:pt idx="15">
                  <c:v>1.2426882129609187</c:v>
                </c:pt>
                <c:pt idx="16">
                  <c:v>0.7914752186395424</c:v>
                </c:pt>
                <c:pt idx="17">
                  <c:v>0.59139705029832945</c:v>
                </c:pt>
                <c:pt idx="18">
                  <c:v>4.9893358993054367E-2</c:v>
                </c:pt>
                <c:pt idx="19">
                  <c:v>-1.163081062836629</c:v>
                </c:pt>
                <c:pt idx="20">
                  <c:v>0.48234040802373096</c:v>
                </c:pt>
                <c:pt idx="21">
                  <c:v>-9.6153467758490514</c:v>
                </c:pt>
                <c:pt idx="22">
                  <c:v>9.3747406577891795E-2</c:v>
                </c:pt>
                <c:pt idx="23">
                  <c:v>-0.89028824995921585</c:v>
                </c:pt>
                <c:pt idx="24">
                  <c:v>-2.8977630979601088</c:v>
                </c:pt>
                <c:pt idx="25">
                  <c:v>10.515925903529459</c:v>
                </c:pt>
                <c:pt idx="26">
                  <c:v>2.9088017410957185</c:v>
                </c:pt>
                <c:pt idx="27">
                  <c:v>6.3292963170359622</c:v>
                </c:pt>
                <c:pt idx="28">
                  <c:v>8.071646210358427</c:v>
                </c:pt>
                <c:pt idx="29">
                  <c:v>5.5695976532154319</c:v>
                </c:pt>
                <c:pt idx="30">
                  <c:v>2.9423599037910071</c:v>
                </c:pt>
                <c:pt idx="31">
                  <c:v>1.8637329344733184</c:v>
                </c:pt>
                <c:pt idx="32">
                  <c:v>-0.11758180285330543</c:v>
                </c:pt>
                <c:pt idx="33">
                  <c:v>-0.92284821234949499</c:v>
                </c:pt>
                <c:pt idx="34">
                  <c:v>-0.9684670501848871</c:v>
                </c:pt>
                <c:pt idx="35">
                  <c:v>-0.71153935431389348</c:v>
                </c:pt>
                <c:pt idx="36">
                  <c:v>0.32871489529870679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GDP'!$J$7:$J$43</c:f>
              <c:strCache>
                <c:ptCount val="3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</c:strCache>
            </c:strRef>
          </c:cat>
          <c:val>
            <c:numRef>
              <c:f>'IKP, GDP'!$M$7:$M$43</c:f>
              <c:numCache>
                <c:formatCode>0.0</c:formatCode>
                <c:ptCount val="37"/>
                <c:pt idx="0">
                  <c:v>0.43543505518190484</c:v>
                </c:pt>
                <c:pt idx="1">
                  <c:v>0.33663007048091609</c:v>
                </c:pt>
                <c:pt idx="2">
                  <c:v>0.28687261553128074</c:v>
                </c:pt>
                <c:pt idx="3">
                  <c:v>0.1622899737358183</c:v>
                </c:pt>
                <c:pt idx="4">
                  <c:v>0.20771434551837289</c:v>
                </c:pt>
                <c:pt idx="5">
                  <c:v>0.23549329107732322</c:v>
                </c:pt>
                <c:pt idx="6">
                  <c:v>0.32938403765200291</c:v>
                </c:pt>
                <c:pt idx="7">
                  <c:v>0.53194966973840596</c:v>
                </c:pt>
                <c:pt idx="8">
                  <c:v>0.59022147315799689</c:v>
                </c:pt>
                <c:pt idx="9">
                  <c:v>0.69919687256950802</c:v>
                </c:pt>
                <c:pt idx="10">
                  <c:v>0.67566433774299439</c:v>
                </c:pt>
                <c:pt idx="11">
                  <c:v>0.54685150679973549</c:v>
                </c:pt>
                <c:pt idx="12">
                  <c:v>0.41359749583650163</c:v>
                </c:pt>
                <c:pt idx="13">
                  <c:v>0.31968009747339038</c:v>
                </c:pt>
                <c:pt idx="14">
                  <c:v>0.35337035249933135</c:v>
                </c:pt>
                <c:pt idx="15">
                  <c:v>0.51613424447889211</c:v>
                </c:pt>
                <c:pt idx="16">
                  <c:v>0.7947182895169318</c:v>
                </c:pt>
                <c:pt idx="17">
                  <c:v>0.93941844321631041</c:v>
                </c:pt>
                <c:pt idx="18">
                  <c:v>0.95451288584332017</c:v>
                </c:pt>
                <c:pt idx="19">
                  <c:v>0.82905936280328518</c:v>
                </c:pt>
                <c:pt idx="20">
                  <c:v>0.59872613911537087</c:v>
                </c:pt>
                <c:pt idx="21">
                  <c:v>0.37886185499433639</c:v>
                </c:pt>
                <c:pt idx="22">
                  <c:v>0.31032513883910412</c:v>
                </c:pt>
                <c:pt idx="23">
                  <c:v>0.43353577392891202</c:v>
                </c:pt>
                <c:pt idx="24">
                  <c:v>0.5544124345634911</c:v>
                </c:pt>
                <c:pt idx="25">
                  <c:v>0.77011952994295618</c:v>
                </c:pt>
                <c:pt idx="26">
                  <c:v>0.7599077060287065</c:v>
                </c:pt>
                <c:pt idx="27">
                  <c:v>0.52225713307372224</c:v>
                </c:pt>
                <c:pt idx="28">
                  <c:v>0.42207632368912262</c:v>
                </c:pt>
                <c:pt idx="29">
                  <c:v>0.45393259465704361</c:v>
                </c:pt>
                <c:pt idx="30">
                  <c:v>0.53768222973208057</c:v>
                </c:pt>
                <c:pt idx="31">
                  <c:v>0.86254039692859819</c:v>
                </c:pt>
                <c:pt idx="32">
                  <c:v>1.1224779391592039</c:v>
                </c:pt>
                <c:pt idx="33">
                  <c:v>1.2718456603282171</c:v>
                </c:pt>
                <c:pt idx="34">
                  <c:v>1.4310514041103684</c:v>
                </c:pt>
                <c:pt idx="35">
                  <c:v>1.4711937079106352</c:v>
                </c:pt>
                <c:pt idx="36">
                  <c:v>1.5027442399961479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'IKP, GDP'!$J$7:$J$43</c:f>
              <c:strCache>
                <c:ptCount val="3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</c:strCache>
            </c:strRef>
          </c:cat>
          <c:val>
            <c:numRef>
              <c:f>'IKP, GDP'!$N$7:$N$43</c:f>
              <c:numCache>
                <c:formatCode>0.0</c:formatCode>
                <c:ptCount val="37"/>
                <c:pt idx="0">
                  <c:v>2.0905777660085993E-2</c:v>
                </c:pt>
                <c:pt idx="1">
                  <c:v>1.1128307357861003</c:v>
                </c:pt>
                <c:pt idx="2">
                  <c:v>-0.66842127321014733</c:v>
                </c:pt>
                <c:pt idx="3">
                  <c:v>-1.667383186094739</c:v>
                </c:pt>
                <c:pt idx="4">
                  <c:v>-1.3748601478593612</c:v>
                </c:pt>
                <c:pt idx="5">
                  <c:v>-3.3213145836933591</c:v>
                </c:pt>
                <c:pt idx="6">
                  <c:v>-1.3826030502872109</c:v>
                </c:pt>
                <c:pt idx="7">
                  <c:v>-0.39178916079117782</c:v>
                </c:pt>
                <c:pt idx="8">
                  <c:v>0.26543058368691796</c:v>
                </c:pt>
                <c:pt idx="9">
                  <c:v>2.9281701943368499</c:v>
                </c:pt>
                <c:pt idx="10">
                  <c:v>2.6604513026742591</c:v>
                </c:pt>
                <c:pt idx="11">
                  <c:v>2.4866162167018926</c:v>
                </c:pt>
                <c:pt idx="12">
                  <c:v>3.6262165889946805</c:v>
                </c:pt>
                <c:pt idx="13">
                  <c:v>2.0698884703239369</c:v>
                </c:pt>
                <c:pt idx="14">
                  <c:v>2.0556559457330792</c:v>
                </c:pt>
                <c:pt idx="15">
                  <c:v>2.6904866935383307</c:v>
                </c:pt>
                <c:pt idx="16">
                  <c:v>0.88578070294390887</c:v>
                </c:pt>
                <c:pt idx="17">
                  <c:v>0.91180029312697508</c:v>
                </c:pt>
                <c:pt idx="18">
                  <c:v>0.65727866108099542</c:v>
                </c:pt>
                <c:pt idx="19">
                  <c:v>-0.62584581149915641</c:v>
                </c:pt>
                <c:pt idx="20">
                  <c:v>0.34382395527998688</c:v>
                </c:pt>
                <c:pt idx="21">
                  <c:v>-1.9554828142882359</c:v>
                </c:pt>
                <c:pt idx="22">
                  <c:v>-0.95089582562777464</c:v>
                </c:pt>
                <c:pt idx="23">
                  <c:v>0.59242415705228713</c:v>
                </c:pt>
                <c:pt idx="24">
                  <c:v>0.39227125550586656</c:v>
                </c:pt>
                <c:pt idx="25">
                  <c:v>3.4425752353308741</c:v>
                </c:pt>
                <c:pt idx="26">
                  <c:v>2.1680592160432286</c:v>
                </c:pt>
                <c:pt idx="27">
                  <c:v>0.83338523768667316</c:v>
                </c:pt>
                <c:pt idx="28">
                  <c:v>0.11991748277381727</c:v>
                </c:pt>
                <c:pt idx="29">
                  <c:v>7.3322572807610301E-2</c:v>
                </c:pt>
                <c:pt idx="30">
                  <c:v>0.37279301261424258</c:v>
                </c:pt>
                <c:pt idx="31">
                  <c:v>0.12715628081002719</c:v>
                </c:pt>
                <c:pt idx="32">
                  <c:v>2.3971753669460254</c:v>
                </c:pt>
                <c:pt idx="33">
                  <c:v>1.5312682998751339</c:v>
                </c:pt>
                <c:pt idx="34">
                  <c:v>0.96274234191113384</c:v>
                </c:pt>
                <c:pt idx="35">
                  <c:v>1.6620323182574388</c:v>
                </c:pt>
                <c:pt idx="36">
                  <c:v>-1.7176182386326659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GDP'!$J$7:$J$43</c:f>
              <c:strCache>
                <c:ptCount val="3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</c:strCache>
            </c:strRef>
          </c:cat>
          <c:val>
            <c:numRef>
              <c:f>'IKP, GDP'!$O$7:$O$43</c:f>
              <c:numCache>
                <c:formatCode>0.0</c:formatCode>
                <c:ptCount val="37"/>
                <c:pt idx="0">
                  <c:v>2.0845609812186234</c:v>
                </c:pt>
                <c:pt idx="1">
                  <c:v>1.3907295304578366</c:v>
                </c:pt>
                <c:pt idx="2">
                  <c:v>2.7029042233593823</c:v>
                </c:pt>
                <c:pt idx="3">
                  <c:v>1.1456206690257036</c:v>
                </c:pt>
                <c:pt idx="4">
                  <c:v>1.4440707723170039</c:v>
                </c:pt>
                <c:pt idx="5">
                  <c:v>3.5665550058759417</c:v>
                </c:pt>
                <c:pt idx="6">
                  <c:v>2.4101857367160591</c:v>
                </c:pt>
                <c:pt idx="7">
                  <c:v>2.1024561830511459</c:v>
                </c:pt>
                <c:pt idx="8">
                  <c:v>4.453277136582046</c:v>
                </c:pt>
                <c:pt idx="9">
                  <c:v>2.7928314342128697</c:v>
                </c:pt>
                <c:pt idx="10">
                  <c:v>2.6301671445810455</c:v>
                </c:pt>
                <c:pt idx="11">
                  <c:v>5.6304033619108198</c:v>
                </c:pt>
                <c:pt idx="12">
                  <c:v>1.6302098154376765</c:v>
                </c:pt>
                <c:pt idx="13">
                  <c:v>6.4287890031035051</c:v>
                </c:pt>
                <c:pt idx="14">
                  <c:v>2.0915260397680289</c:v>
                </c:pt>
                <c:pt idx="15">
                  <c:v>0.9816526914736099</c:v>
                </c:pt>
                <c:pt idx="16">
                  <c:v>2.0484442385639139</c:v>
                </c:pt>
                <c:pt idx="17">
                  <c:v>-1.8326827658581395</c:v>
                </c:pt>
                <c:pt idx="18">
                  <c:v>3.1874862822585932</c:v>
                </c:pt>
                <c:pt idx="19">
                  <c:v>-0.10080454012796679</c:v>
                </c:pt>
                <c:pt idx="20">
                  <c:v>2.5303333451028984</c:v>
                </c:pt>
                <c:pt idx="21">
                  <c:v>-6.5395629513310602</c:v>
                </c:pt>
                <c:pt idx="22">
                  <c:v>0.39485148903228529</c:v>
                </c:pt>
                <c:pt idx="23">
                  <c:v>4.3689437816556191</c:v>
                </c:pt>
                <c:pt idx="24">
                  <c:v>1.1565592083070615</c:v>
                </c:pt>
                <c:pt idx="25">
                  <c:v>11.603926548547701</c:v>
                </c:pt>
                <c:pt idx="26">
                  <c:v>6.1720012513824374</c:v>
                </c:pt>
                <c:pt idx="27">
                  <c:v>5.4056869091657926</c:v>
                </c:pt>
                <c:pt idx="28">
                  <c:v>8.5788228720763549</c:v>
                </c:pt>
                <c:pt idx="29">
                  <c:v>8.889827489724583</c:v>
                </c:pt>
                <c:pt idx="30">
                  <c:v>7.9158749327984905</c:v>
                </c:pt>
                <c:pt idx="31">
                  <c:v>2.9356692246709293</c:v>
                </c:pt>
                <c:pt idx="32">
                  <c:v>-0.47170381955921004</c:v>
                </c:pt>
                <c:pt idx="33">
                  <c:v>-3.3256383038096504</c:v>
                </c:pt>
                <c:pt idx="34">
                  <c:v>-8.9056912955252177</c:v>
                </c:pt>
                <c:pt idx="35">
                  <c:v>-4.1677400847694273</c:v>
                </c:pt>
                <c:pt idx="36">
                  <c:v>-2.3455470850194735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GDP'!$J$7:$J$43</c:f>
              <c:strCache>
                <c:ptCount val="3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</c:strCache>
            </c:strRef>
          </c:cat>
          <c:val>
            <c:numRef>
              <c:f>'IKP, GDP'!$P$7:$P$43</c:f>
              <c:numCache>
                <c:formatCode>0.0</c:formatCode>
                <c:ptCount val="37"/>
                <c:pt idx="0">
                  <c:v>-1.4905989437313347E-2</c:v>
                </c:pt>
                <c:pt idx="1">
                  <c:v>-0.81382591779043134</c:v>
                </c:pt>
                <c:pt idx="2">
                  <c:v>-3.0691868952199624</c:v>
                </c:pt>
                <c:pt idx="3">
                  <c:v>-0.3264746439312034</c:v>
                </c:pt>
                <c:pt idx="4">
                  <c:v>-2.2342199033987264</c:v>
                </c:pt>
                <c:pt idx="5">
                  <c:v>-3.2693081880132091</c:v>
                </c:pt>
                <c:pt idx="6">
                  <c:v>-0.18687574981010727</c:v>
                </c:pt>
                <c:pt idx="7">
                  <c:v>-3.3464555460903296</c:v>
                </c:pt>
                <c:pt idx="8">
                  <c:v>-4.4203979728273</c:v>
                </c:pt>
                <c:pt idx="9">
                  <c:v>-4.445581966278386</c:v>
                </c:pt>
                <c:pt idx="10">
                  <c:v>-7.4592038830203684</c:v>
                </c:pt>
                <c:pt idx="11">
                  <c:v>-4.7701997724325782</c:v>
                </c:pt>
                <c:pt idx="12">
                  <c:v>-4.5200742043480764</c:v>
                </c:pt>
                <c:pt idx="13">
                  <c:v>-3.6137320334409848</c:v>
                </c:pt>
                <c:pt idx="14">
                  <c:v>-4.1947425041872766</c:v>
                </c:pt>
                <c:pt idx="15">
                  <c:v>-4.5047294709562795</c:v>
                </c:pt>
                <c:pt idx="16">
                  <c:v>-2.1126419578856326</c:v>
                </c:pt>
                <c:pt idx="17">
                  <c:v>-2.4441616895529665</c:v>
                </c:pt>
                <c:pt idx="18">
                  <c:v>-1.2486828402472705</c:v>
                </c:pt>
                <c:pt idx="19">
                  <c:v>-0.57800340206206624</c:v>
                </c:pt>
                <c:pt idx="20">
                  <c:v>-3.5976752991747074</c:v>
                </c:pt>
                <c:pt idx="21">
                  <c:v>9.7883242826058918</c:v>
                </c:pt>
                <c:pt idx="22">
                  <c:v>7.2831708841778239E-2</c:v>
                </c:pt>
                <c:pt idx="23">
                  <c:v>-3.3496804089679602</c:v>
                </c:pt>
                <c:pt idx="24">
                  <c:v>-1.4079161814323742</c:v>
                </c:pt>
                <c:pt idx="25">
                  <c:v>-21.35955332486747</c:v>
                </c:pt>
                <c:pt idx="26">
                  <c:v>-11.343604144014968</c:v>
                </c:pt>
                <c:pt idx="27">
                  <c:v>-8.1043953997146794</c:v>
                </c:pt>
                <c:pt idx="28">
                  <c:v>-11.726645673569399</c:v>
                </c:pt>
                <c:pt idx="29">
                  <c:v>-7.6934532880609297</c:v>
                </c:pt>
                <c:pt idx="30">
                  <c:v>-7.9244048948513823</c:v>
                </c:pt>
                <c:pt idx="31">
                  <c:v>-6.7017774648583215</c:v>
                </c:pt>
                <c:pt idx="32">
                  <c:v>-3.1918537057665555</c:v>
                </c:pt>
                <c:pt idx="33">
                  <c:v>1.5575909652171522</c:v>
                </c:pt>
                <c:pt idx="34">
                  <c:v>6.3599693769995467</c:v>
                </c:pt>
                <c:pt idx="35">
                  <c:v>3.970235773197091</c:v>
                </c:pt>
                <c:pt idx="36">
                  <c:v>5.4916992863019463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GDP'!$I$7:$J$43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'IKP, GDP'!$K$7:$K$43</c:f>
              <c:numCache>
                <c:formatCode>0.0</c:formatCode>
                <c:ptCount val="37"/>
                <c:pt idx="0">
                  <c:v>3.0442891449214082</c:v>
                </c:pt>
                <c:pt idx="1">
                  <c:v>4.0135633703695772</c:v>
                </c:pt>
                <c:pt idx="2">
                  <c:v>4.3243471602994132</c:v>
                </c:pt>
                <c:pt idx="3">
                  <c:v>3.6104530906690968</c:v>
                </c:pt>
                <c:pt idx="4">
                  <c:v>3.8954728235312208</c:v>
                </c:pt>
                <c:pt idx="5">
                  <c:v>1.5978460630214686</c:v>
                </c:pt>
                <c:pt idx="6">
                  <c:v>0.95448124272776713</c:v>
                </c:pt>
                <c:pt idx="7">
                  <c:v>2.3028172569774297</c:v>
                </c:pt>
                <c:pt idx="8">
                  <c:v>2.0967095117150558</c:v>
                </c:pt>
                <c:pt idx="9">
                  <c:v>3.6898631428831319</c:v>
                </c:pt>
                <c:pt idx="10">
                  <c:v>4.0304938299423831</c:v>
                </c:pt>
                <c:pt idx="11">
                  <c:v>3.3830762034489981</c:v>
                </c:pt>
                <c:pt idx="12">
                  <c:v>3.0886704639637719</c:v>
                </c:pt>
                <c:pt idx="13">
                  <c:v>3.9154942282728422</c:v>
                </c:pt>
                <c:pt idx="14">
                  <c:v>4.7767290191825795</c:v>
                </c:pt>
                <c:pt idx="15">
                  <c:v>4.9014238982763247</c:v>
                </c:pt>
                <c:pt idx="16">
                  <c:v>2.1019926181673254</c:v>
                </c:pt>
                <c:pt idx="17">
                  <c:v>1.2289036278179344</c:v>
                </c:pt>
                <c:pt idx="18">
                  <c:v>0.170690122067918</c:v>
                </c:pt>
                <c:pt idx="19">
                  <c:v>-1.1120442974035916</c:v>
                </c:pt>
                <c:pt idx="20">
                  <c:v>-1.2403250113645292</c:v>
                </c:pt>
                <c:pt idx="21">
                  <c:v>-8.9390164716289018</c:v>
                </c:pt>
                <c:pt idx="22">
                  <c:v>-2.780002134015902</c:v>
                </c:pt>
                <c:pt idx="23">
                  <c:v>-1.0109738005269375</c:v>
                </c:pt>
                <c:pt idx="24">
                  <c:v>0.88092369162509065</c:v>
                </c:pt>
                <c:pt idx="25">
                  <c:v>11.63385539497288</c:v>
                </c:pt>
                <c:pt idx="26">
                  <c:v>7.3101992185182985</c:v>
                </c:pt>
                <c:pt idx="27">
                  <c:v>6.1576245309609812</c:v>
                </c:pt>
                <c:pt idx="28">
                  <c:v>6.6399468311949761</c:v>
                </c:pt>
                <c:pt idx="29">
                  <c:v>4.0457997403953394</c:v>
                </c:pt>
                <c:pt idx="30">
                  <c:v>0.47870203159003921</c:v>
                </c:pt>
                <c:pt idx="31">
                  <c:v>1.2877187722477812</c:v>
                </c:pt>
                <c:pt idx="32">
                  <c:v>0.2080207865049033</c:v>
                </c:pt>
                <c:pt idx="33">
                  <c:v>-0.28138596052321718</c:v>
                </c:pt>
                <c:pt idx="34">
                  <c:v>0.20395320427979424</c:v>
                </c:pt>
                <c:pt idx="35">
                  <c:v>-0.1394115474612434</c:v>
                </c:pt>
                <c:pt idx="36">
                  <c:v>0.93757775046003911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1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4454.2</c:v>
                </c:pt>
                <c:pt idx="39">
                  <c:v>4840.3</c:v>
                </c:pt>
                <c:pt idx="40">
                  <c:v>4676.7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1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-5781.1</c:v>
                </c:pt>
                <c:pt idx="39">
                  <c:v>-5738.6</c:v>
                </c:pt>
                <c:pt idx="40">
                  <c:v>-5138.8999999999996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1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-1326.9000000000005</c:v>
                </c:pt>
                <c:pt idx="39">
                  <c:v>-898.30000000000018</c:v>
                </c:pt>
                <c:pt idx="40">
                  <c:v>-462.19999999999982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dLbl>
              <c:idx val="38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8-4FF7-AC42-9F6D19A171A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41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-9.8325373048496498</c:v>
                </c:pt>
                <c:pt idx="33">
                  <c:v>-14.592435854347038</c:v>
                </c:pt>
                <c:pt idx="34">
                  <c:v>-14.778789388099762</c:v>
                </c:pt>
                <c:pt idx="35">
                  <c:v>-13.925604772958353</c:v>
                </c:pt>
                <c:pt idx="36">
                  <c:v>-7.7040715711318324</c:v>
                </c:pt>
                <c:pt idx="37">
                  <c:v>-13.60301443038758</c:v>
                </c:pt>
                <c:pt idx="38">
                  <c:v>-12.666408291920195</c:v>
                </c:pt>
                <c:pt idx="39">
                  <c:v>-8.389656635814001</c:v>
                </c:pt>
                <c:pt idx="40">
                  <c:v>-4.951353116320802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'Exp-Imp'!$D$2:$AR$3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1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4454.2</c:v>
                </c:pt>
                <c:pt idx="39">
                  <c:v>4840.3</c:v>
                </c:pt>
                <c:pt idx="40">
                  <c:v>4676.7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'Exp-Imp'!$D$2:$AR$3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1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-5781.1</c:v>
                </c:pt>
                <c:pt idx="39">
                  <c:v>-5738.6</c:v>
                </c:pt>
                <c:pt idx="40">
                  <c:v>-5138.8999999999996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1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-1326.9000000000005</c:v>
                </c:pt>
                <c:pt idx="39">
                  <c:v>-898.30000000000018</c:v>
                </c:pt>
                <c:pt idx="40">
                  <c:v>-462.19999999999982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8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'Exp-Imp'!$D$2:$AR$3</c:f>
              <c:multiLvlStrCache>
                <c:ptCount val="4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'Exp-Imp'!$D$9:$AQ$9</c:f>
              <c:numCache>
                <c:formatCode>0.0</c:formatCode>
                <c:ptCount val="40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-9.8325373048496498</c:v>
                </c:pt>
                <c:pt idx="33">
                  <c:v>-14.592435854347038</c:v>
                </c:pt>
                <c:pt idx="34">
                  <c:v>-14.778789388099762</c:v>
                </c:pt>
                <c:pt idx="35">
                  <c:v>-13.925604772958353</c:v>
                </c:pt>
                <c:pt idx="36">
                  <c:v>-7.7040715711318324</c:v>
                </c:pt>
                <c:pt idx="37">
                  <c:v>-13.60301443038758</c:v>
                </c:pt>
                <c:pt idx="38">
                  <c:v>-12.666408291920195</c:v>
                </c:pt>
                <c:pt idx="39">
                  <c:v>-8.389656635814001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546389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339235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1295101</xdr:colOff>
      <xdr:row>9</xdr:row>
      <xdr:rowOff>95471</xdr:rowOff>
    </xdr:from>
    <xdr:to>
      <xdr:col>12</xdr:col>
      <xdr:colOff>502227</xdr:colOff>
      <xdr:row>33</xdr:row>
      <xdr:rowOff>13348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31"/>
  <sheetViews>
    <sheetView showGridLines="0" tabSelected="1" zoomScale="60" zoomScaleNormal="60" workbookViewId="0">
      <selection sqref="A1:A2"/>
    </sheetView>
  </sheetViews>
  <sheetFormatPr defaultColWidth="0" defaultRowHeight="12.75" zeroHeight="1" x14ac:dyDescent="0.2"/>
  <cols>
    <col min="1" max="1" width="34.140625" style="44" customWidth="1"/>
    <col min="2" max="5" width="9.85546875" style="57" customWidth="1"/>
    <col min="6" max="6" width="10" style="57" customWidth="1"/>
    <col min="7" max="7" width="10.85546875" style="57" customWidth="1"/>
    <col min="8" max="8" width="10.7109375" style="57" customWidth="1"/>
    <col min="9" max="9" width="11.85546875" style="57" customWidth="1"/>
    <col min="10" max="10" width="11.28515625" style="57" customWidth="1"/>
    <col min="11" max="11" width="10.7109375" style="57" customWidth="1"/>
    <col min="12" max="12" width="11.28515625" style="57" customWidth="1"/>
    <col min="13" max="13" width="11" style="57" customWidth="1"/>
    <col min="14" max="14" width="12.5703125" style="57" customWidth="1"/>
    <col min="15" max="15" width="11.85546875" style="57" customWidth="1"/>
    <col min="16" max="16" width="11" style="57" customWidth="1"/>
    <col min="17" max="17" width="11.85546875" style="57" customWidth="1"/>
    <col min="18" max="18" width="10.42578125" style="57" customWidth="1"/>
    <col min="19" max="19" width="11.140625" style="57" customWidth="1"/>
    <col min="20" max="20" width="8.5703125" style="57" customWidth="1"/>
    <col min="21" max="21" width="10.5703125" style="57" customWidth="1"/>
    <col min="22" max="25" width="9.7109375" style="57" customWidth="1"/>
    <col min="26" max="26" width="10.85546875" style="57" customWidth="1"/>
    <col min="27" max="27" width="11.85546875" style="57" customWidth="1"/>
    <col min="28" max="28" width="9.7109375" style="57" customWidth="1"/>
    <col min="29" max="29" width="11" style="57" customWidth="1"/>
    <col min="30" max="31" width="9.42578125" style="57" customWidth="1"/>
    <col min="32" max="32" width="10.28515625" style="57" customWidth="1"/>
    <col min="33" max="33" width="10.85546875" style="57" customWidth="1"/>
    <col min="34" max="34" width="13" style="57" customWidth="1"/>
    <col min="35" max="35" width="11.28515625" style="57" customWidth="1"/>
    <col min="36" max="36" width="12" style="57" customWidth="1"/>
    <col min="37" max="37" width="10.140625" style="57" customWidth="1"/>
    <col min="38" max="38" width="10.28515625" style="57" customWidth="1"/>
    <col min="39" max="46" width="8.140625" style="57" customWidth="1"/>
    <col min="47" max="51" width="9.140625" style="2" customWidth="1"/>
    <col min="52" max="52" width="14.42578125" style="5" hidden="1" customWidth="1"/>
    <col min="53" max="54" width="13.28515625" style="5" hidden="1" customWidth="1"/>
    <col min="55" max="16384" width="9.140625" style="5" hidden="1"/>
  </cols>
  <sheetData>
    <row r="1" spans="1:53" ht="14.45" customHeight="1" x14ac:dyDescent="0.2">
      <c r="A1" s="172" t="s">
        <v>0</v>
      </c>
      <c r="B1" s="174" t="s">
        <v>1</v>
      </c>
      <c r="C1" s="175"/>
      <c r="D1" s="175"/>
      <c r="E1" s="175"/>
      <c r="F1" s="171">
        <v>2016</v>
      </c>
      <c r="G1" s="174" t="s">
        <v>2</v>
      </c>
      <c r="H1" s="175"/>
      <c r="I1" s="175"/>
      <c r="J1" s="175"/>
      <c r="K1" s="171">
        <v>2017</v>
      </c>
      <c r="L1" s="168" t="s">
        <v>3</v>
      </c>
      <c r="M1" s="169"/>
      <c r="N1" s="169"/>
      <c r="O1" s="170"/>
      <c r="P1" s="171">
        <v>2018</v>
      </c>
      <c r="Q1" s="163" t="s">
        <v>102</v>
      </c>
      <c r="R1" s="164"/>
      <c r="S1" s="164"/>
      <c r="T1" s="61"/>
      <c r="U1" s="171">
        <v>2019</v>
      </c>
      <c r="V1" s="163" t="s">
        <v>103</v>
      </c>
      <c r="W1" s="164"/>
      <c r="X1" s="164"/>
      <c r="Y1" s="61"/>
      <c r="Z1" s="171">
        <v>2020</v>
      </c>
      <c r="AA1" s="163" t="s">
        <v>110</v>
      </c>
      <c r="AB1" s="164"/>
      <c r="AC1" s="164"/>
      <c r="AD1" s="165"/>
      <c r="AE1" s="161">
        <v>2021</v>
      </c>
      <c r="AF1" s="163">
        <v>2022</v>
      </c>
      <c r="AG1" s="164"/>
      <c r="AH1" s="164"/>
      <c r="AI1" s="165"/>
      <c r="AJ1" s="161">
        <v>2022</v>
      </c>
      <c r="AK1" s="163">
        <v>2023</v>
      </c>
      <c r="AL1" s="164"/>
      <c r="AM1" s="164"/>
      <c r="AN1" s="165"/>
      <c r="AO1" s="161">
        <v>2023</v>
      </c>
      <c r="AP1" s="163">
        <v>2024</v>
      </c>
      <c r="AQ1" s="164"/>
      <c r="AR1" s="164"/>
      <c r="AS1" s="165"/>
      <c r="AT1" s="161">
        <v>2024</v>
      </c>
      <c r="AU1" s="166" t="s">
        <v>133</v>
      </c>
      <c r="AV1" s="167"/>
      <c r="AW1" s="167"/>
      <c r="AX1" s="167"/>
      <c r="AY1" s="167"/>
    </row>
    <row r="2" spans="1:53" ht="18.75" customHeight="1" x14ac:dyDescent="0.2">
      <c r="A2" s="173"/>
      <c r="B2" s="1" t="s">
        <v>4</v>
      </c>
      <c r="C2" s="1" t="s">
        <v>5</v>
      </c>
      <c r="D2" s="1" t="s">
        <v>6</v>
      </c>
      <c r="E2" s="1" t="s">
        <v>7</v>
      </c>
      <c r="F2" s="162"/>
      <c r="G2" s="8" t="s">
        <v>4</v>
      </c>
      <c r="H2" s="8" t="s">
        <v>5</v>
      </c>
      <c r="I2" s="8" t="s">
        <v>6</v>
      </c>
      <c r="J2" s="8" t="s">
        <v>7</v>
      </c>
      <c r="K2" s="162"/>
      <c r="L2" s="8" t="s">
        <v>4</v>
      </c>
      <c r="M2" s="8" t="s">
        <v>5</v>
      </c>
      <c r="N2" s="8" t="s">
        <v>6</v>
      </c>
      <c r="O2" s="8" t="s">
        <v>7</v>
      </c>
      <c r="P2" s="162"/>
      <c r="Q2" s="8" t="s">
        <v>4</v>
      </c>
      <c r="R2" s="8" t="s">
        <v>5</v>
      </c>
      <c r="S2" s="8" t="s">
        <v>6</v>
      </c>
      <c r="T2" s="8" t="s">
        <v>7</v>
      </c>
      <c r="U2" s="162"/>
      <c r="V2" s="8" t="s">
        <v>4</v>
      </c>
      <c r="W2" s="8" t="s">
        <v>5</v>
      </c>
      <c r="X2" s="8" t="s">
        <v>6</v>
      </c>
      <c r="Y2" s="8" t="s">
        <v>7</v>
      </c>
      <c r="Z2" s="162"/>
      <c r="AA2" s="8" t="s">
        <v>4</v>
      </c>
      <c r="AB2" s="8" t="s">
        <v>5</v>
      </c>
      <c r="AC2" s="8" t="s">
        <v>6</v>
      </c>
      <c r="AD2" s="8" t="s">
        <v>7</v>
      </c>
      <c r="AE2" s="162"/>
      <c r="AF2" s="8" t="s">
        <v>4</v>
      </c>
      <c r="AG2" s="8" t="s">
        <v>5</v>
      </c>
      <c r="AH2" s="8" t="s">
        <v>6</v>
      </c>
      <c r="AI2" s="8" t="s">
        <v>7</v>
      </c>
      <c r="AJ2" s="162"/>
      <c r="AK2" s="8" t="s">
        <v>4</v>
      </c>
      <c r="AL2" s="8" t="s">
        <v>5</v>
      </c>
      <c r="AM2" s="8" t="s">
        <v>6</v>
      </c>
      <c r="AN2" s="8" t="s">
        <v>7</v>
      </c>
      <c r="AO2" s="162"/>
      <c r="AP2" s="8" t="s">
        <v>4</v>
      </c>
      <c r="AQ2" s="8" t="s">
        <v>5</v>
      </c>
      <c r="AR2" s="8" t="s">
        <v>6</v>
      </c>
      <c r="AS2" s="8" t="s">
        <v>7</v>
      </c>
      <c r="AT2" s="162"/>
      <c r="AU2" s="37">
        <v>2024</v>
      </c>
      <c r="AV2" s="37">
        <v>2025</v>
      </c>
      <c r="AW2" s="37">
        <v>2026</v>
      </c>
      <c r="AX2" s="37">
        <v>2027</v>
      </c>
      <c r="AY2" s="37">
        <v>2028</v>
      </c>
    </row>
    <row r="3" spans="1:53" x14ac:dyDescent="0.2">
      <c r="A3" s="11" t="s">
        <v>8</v>
      </c>
      <c r="B3" s="9">
        <f t="shared" ref="B3:E4" si="0">F10/B10-1</f>
        <v>3.8954728235312208E-2</v>
      </c>
      <c r="C3" s="9">
        <f t="shared" si="0"/>
        <v>1.5978460630214686E-2</v>
      </c>
      <c r="D3" s="9">
        <f t="shared" si="0"/>
        <v>9.5448124272776713E-3</v>
      </c>
      <c r="E3" s="9">
        <f t="shared" si="0"/>
        <v>2.3028172569774297E-2</v>
      </c>
      <c r="F3" s="10">
        <f>H14/G14-1</f>
        <v>2.3686147466442264E-2</v>
      </c>
      <c r="G3" s="43">
        <f t="shared" ref="G3:J4" si="1">J10/F10-1</f>
        <v>2.0967095117150558E-2</v>
      </c>
      <c r="H3" s="9">
        <f t="shared" si="1"/>
        <v>3.6898631428831319E-2</v>
      </c>
      <c r="I3" s="9">
        <f t="shared" si="1"/>
        <v>4.0304938299423831E-2</v>
      </c>
      <c r="J3" s="9">
        <f t="shared" si="1"/>
        <v>3.3830762034489981E-2</v>
      </c>
      <c r="K3" s="10">
        <f>I14/H14-1</f>
        <v>3.3124759358745814E-2</v>
      </c>
      <c r="L3" s="9">
        <f t="shared" ref="L3:N4" si="2">N10/J10-1</f>
        <v>3.0886704639637719E-2</v>
      </c>
      <c r="M3" s="9">
        <f t="shared" si="2"/>
        <v>3.9154942282728422E-2</v>
      </c>
      <c r="N3" s="9">
        <f t="shared" si="2"/>
        <v>4.7767290191825795E-2</v>
      </c>
      <c r="O3" s="11">
        <f>Q10/M10-1</f>
        <v>4.9014238982763247E-2</v>
      </c>
      <c r="P3" s="10">
        <f>J14/I14-1</f>
        <v>3.9905192406926915E-2</v>
      </c>
      <c r="Q3" s="43">
        <f t="shared" ref="Q3:T4" si="3">R10/N10-1</f>
        <v>2.1019926181673254E-2</v>
      </c>
      <c r="R3" s="9">
        <f t="shared" si="3"/>
        <v>1.2289036278179344E-2</v>
      </c>
      <c r="S3" s="9">
        <f t="shared" si="3"/>
        <v>1.70690122067918E-3</v>
      </c>
      <c r="T3" s="9">
        <f t="shared" si="3"/>
        <v>-1.1120442974035916E-2</v>
      </c>
      <c r="U3" s="10">
        <f>K14/J14-1</f>
        <v>5.8750238349409845E-3</v>
      </c>
      <c r="V3" s="43">
        <f t="shared" ref="V3:Y4" si="4">V10/R10-1</f>
        <v>-1.2403250113645292E-2</v>
      </c>
      <c r="W3" s="43">
        <f t="shared" si="4"/>
        <v>-8.9390164716289022E-2</v>
      </c>
      <c r="X3" s="43">
        <f t="shared" si="4"/>
        <v>-2.780002134015902E-2</v>
      </c>
      <c r="Y3" s="43">
        <f t="shared" si="4"/>
        <v>-1.0109738005269375E-2</v>
      </c>
      <c r="Z3" s="10">
        <f>L14/K14-1</f>
        <v>-3.5138028419790635E-2</v>
      </c>
      <c r="AA3" s="43">
        <f t="shared" ref="AA3:AD4" si="5">Z10/V10-1</f>
        <v>8.8092369162509065E-3</v>
      </c>
      <c r="AB3" s="43">
        <f t="shared" si="5"/>
        <v>0.11633855394972881</v>
      </c>
      <c r="AC3" s="43">
        <f t="shared" si="5"/>
        <v>7.3101992185182985E-2</v>
      </c>
      <c r="AD3" s="43">
        <f t="shared" si="5"/>
        <v>6.1576245309609812E-2</v>
      </c>
      <c r="AE3" s="10">
        <f>M14/L14-1</f>
        <v>6.7317352782466422E-2</v>
      </c>
      <c r="AF3" s="43">
        <f t="shared" ref="AF3:AI4" si="6">AD10/Z10-1</f>
        <v>6.6399468311949761E-2</v>
      </c>
      <c r="AG3" s="43">
        <f t="shared" si="6"/>
        <v>4.0457997403953394E-2</v>
      </c>
      <c r="AH3" s="43">
        <f t="shared" si="6"/>
        <v>4.7870203159003921E-3</v>
      </c>
      <c r="AI3" s="43">
        <f t="shared" si="6"/>
        <v>1.2877187722477812E-2</v>
      </c>
      <c r="AJ3" s="10">
        <f>N14/M14-1</f>
        <v>2.9547317714362364E-2</v>
      </c>
      <c r="AK3" s="43">
        <f t="shared" ref="AK3:AN4" si="7">AH10/AD10-1</f>
        <v>2.080207865049033E-3</v>
      </c>
      <c r="AL3" s="43">
        <f t="shared" si="7"/>
        <v>-2.8138596052321718E-3</v>
      </c>
      <c r="AM3" s="12">
        <f t="shared" si="7"/>
        <v>2.0395320427979424E-3</v>
      </c>
      <c r="AN3" s="12">
        <f t="shared" si="7"/>
        <v>-1.394115474612434E-3</v>
      </c>
      <c r="AO3" s="10">
        <f>O14/N14-1</f>
        <v>-2.8253955840069622E-3</v>
      </c>
      <c r="AP3" s="12">
        <f>AL10/AH10-1</f>
        <v>9.3757775046003911E-3</v>
      </c>
      <c r="AQ3" s="43"/>
      <c r="AR3" s="12"/>
      <c r="AS3" s="12"/>
      <c r="AT3" s="10"/>
      <c r="AU3" s="193">
        <v>1.4E-2</v>
      </c>
      <c r="AV3" s="13">
        <v>2.9000000000000001E-2</v>
      </c>
      <c r="AW3" s="13">
        <v>2.5000000000000001E-2</v>
      </c>
      <c r="AX3" s="10">
        <v>2.3E-2</v>
      </c>
      <c r="AY3" s="193">
        <v>2.3E-2</v>
      </c>
    </row>
    <row r="4" spans="1:53" x14ac:dyDescent="0.2">
      <c r="A4" s="14" t="s">
        <v>9</v>
      </c>
      <c r="B4" s="12">
        <f t="shared" si="0"/>
        <v>3.9543053924482763E-2</v>
      </c>
      <c r="C4" s="12">
        <f t="shared" si="0"/>
        <v>1.8514065373007149E-2</v>
      </c>
      <c r="D4" s="12">
        <f t="shared" si="0"/>
        <v>1.7868273191591122E-2</v>
      </c>
      <c r="E4" s="12">
        <f t="shared" si="0"/>
        <v>4.5859285621948187E-2</v>
      </c>
      <c r="F4" s="13">
        <f>H15/G15-1</f>
        <v>3.2524576831487906E-2</v>
      </c>
      <c r="G4" s="12">
        <f t="shared" si="1"/>
        <v>4.4804507340029387E-2</v>
      </c>
      <c r="H4" s="12">
        <f t="shared" si="1"/>
        <v>6.813307538604696E-2</v>
      </c>
      <c r="I4" s="12">
        <f t="shared" si="1"/>
        <v>7.5914202213737791E-2</v>
      </c>
      <c r="J4" s="12">
        <f t="shared" si="1"/>
        <v>6.3697977329519206E-2</v>
      </c>
      <c r="K4" s="13">
        <f>I15/H15-1</f>
        <v>6.3580008674360089E-2</v>
      </c>
      <c r="L4" s="12">
        <f t="shared" si="2"/>
        <v>6.8451429059900537E-2</v>
      </c>
      <c r="M4" s="12">
        <f t="shared" si="2"/>
        <v>7.9767011197050763E-2</v>
      </c>
      <c r="N4" s="12">
        <f t="shared" si="2"/>
        <v>8.9073873803827031E-2</v>
      </c>
      <c r="O4" s="14">
        <f>Q11/M11-1</f>
        <v>9.0845720987351219E-2</v>
      </c>
      <c r="P4" s="13">
        <f>J15/I15-1</f>
        <v>8.0384234866079929E-2</v>
      </c>
      <c r="Q4" s="45">
        <f t="shared" si="3"/>
        <v>7.8121412384821953E-2</v>
      </c>
      <c r="R4" s="12">
        <f t="shared" si="3"/>
        <v>5.5654157881616984E-2</v>
      </c>
      <c r="S4" s="12">
        <f t="shared" si="3"/>
        <v>4.0169373889643367E-2</v>
      </c>
      <c r="T4" s="12">
        <f t="shared" si="3"/>
        <v>2.4796212453408684E-2</v>
      </c>
      <c r="U4" s="13">
        <f>K15/J15-1</f>
        <v>4.8684043895022677E-2</v>
      </c>
      <c r="V4" s="45">
        <f t="shared" si="4"/>
        <v>2.0989965944663513E-2</v>
      </c>
      <c r="W4" s="45">
        <f t="shared" si="4"/>
        <v>-7.1712030070160249E-2</v>
      </c>
      <c r="X4" s="45">
        <f t="shared" si="4"/>
        <v>-1.3335343873939087E-2</v>
      </c>
      <c r="Y4" s="45">
        <f t="shared" si="4"/>
        <v>4.7860117527109836E-3</v>
      </c>
      <c r="Z4" s="13">
        <f>L15/K15-1</f>
        <v>-1.5157458725905015E-2</v>
      </c>
      <c r="AA4" s="45">
        <f t="shared" si="5"/>
        <v>1.3919403858347446E-2</v>
      </c>
      <c r="AB4" s="45">
        <f t="shared" si="5"/>
        <v>0.14609666246611241</v>
      </c>
      <c r="AC4" s="45">
        <f t="shared" si="5"/>
        <v>0.11710185918586635</v>
      </c>
      <c r="AD4" s="45">
        <f t="shared" si="5"/>
        <v>0.13926408924618894</v>
      </c>
      <c r="AE4" s="13">
        <f>M15/L15-1</f>
        <v>0.10758976696428513</v>
      </c>
      <c r="AF4" s="45">
        <f t="shared" si="6"/>
        <v>0.16075707876568357</v>
      </c>
      <c r="AG4" s="45">
        <f t="shared" si="6"/>
        <v>0.16773175046537725</v>
      </c>
      <c r="AH4" s="45">
        <f t="shared" si="6"/>
        <v>0.15451836418571885</v>
      </c>
      <c r="AI4" s="45">
        <f t="shared" si="6"/>
        <v>0.1252338207518382</v>
      </c>
      <c r="AJ4" s="13">
        <f>N15/M15-1</f>
        <v>0.15104696606176171</v>
      </c>
      <c r="AK4" s="45">
        <f t="shared" si="7"/>
        <v>0.10841040897038656</v>
      </c>
      <c r="AL4" s="45">
        <f t="shared" si="7"/>
        <v>6.0202260056936741E-2</v>
      </c>
      <c r="AM4" s="14">
        <f t="shared" si="7"/>
        <v>2.7648028740253183E-2</v>
      </c>
      <c r="AN4" s="14">
        <f t="shared" si="7"/>
        <v>3.1091926706209305E-2</v>
      </c>
      <c r="AO4" s="13">
        <f>O15/N15-1</f>
        <v>5.1108514633141366E-2</v>
      </c>
      <c r="AP4" s="14">
        <f>AL11/AH11-1</f>
        <v>2.9729676849913567E-2</v>
      </c>
      <c r="AQ4" s="45"/>
      <c r="AR4" s="14"/>
      <c r="AS4" s="14"/>
      <c r="AT4" s="13"/>
      <c r="AU4" s="194">
        <v>4.1000000000000002E-2</v>
      </c>
      <c r="AV4" s="15">
        <v>0.06</v>
      </c>
      <c r="AW4" s="15">
        <v>5.2999999999999999E-2</v>
      </c>
      <c r="AX4" s="13">
        <v>5.0999999999999997E-2</v>
      </c>
      <c r="AY4" s="194">
        <v>5.0999999999999997E-2</v>
      </c>
    </row>
    <row r="5" spans="1:53" x14ac:dyDescent="0.2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12">
        <f>AJ18/AF18-1</f>
        <v>5.0202973660954608E-2</v>
      </c>
      <c r="AN5" s="12">
        <f>AK18/AG18-1</f>
        <v>1.2213326561497428E-2</v>
      </c>
      <c r="AO5" s="15">
        <f>O21</f>
        <v>8.9379421953439175E-2</v>
      </c>
      <c r="AP5" s="12">
        <f>AL18/AH18-1</f>
        <v>7.5448675580862545E-3</v>
      </c>
      <c r="AQ5" s="45"/>
      <c r="AR5" s="12"/>
      <c r="AS5" s="12"/>
      <c r="AT5" s="15"/>
      <c r="AU5" s="194">
        <v>1.6E-2</v>
      </c>
      <c r="AV5" s="13">
        <v>2.5000000000000001E-2</v>
      </c>
      <c r="AW5" s="13">
        <v>2.5000000000000001E-2</v>
      </c>
      <c r="AX5" s="15">
        <v>2.5000000000000001E-2</v>
      </c>
      <c r="AY5" s="194">
        <v>2.5000000000000001E-2</v>
      </c>
    </row>
    <row r="6" spans="1:53" x14ac:dyDescent="0.2">
      <c r="A6" s="17" t="s">
        <v>11</v>
      </c>
      <c r="B6" s="17">
        <f>F25-1</f>
        <v>9.9999999999988987E-4</v>
      </c>
      <c r="C6" s="17">
        <f>G25-1</f>
        <v>2.0000000000000018E-3</v>
      </c>
      <c r="D6" s="17">
        <f>H25-1</f>
        <v>8.0000000000000071E-3</v>
      </c>
      <c r="E6" s="17">
        <f>I25-1</f>
        <v>2.200000000000002E-2</v>
      </c>
      <c r="F6" s="18">
        <f>H28-1</f>
        <v>8.999999999999897E-3</v>
      </c>
      <c r="G6" s="16">
        <f>J25-1</f>
        <v>2.0999999999999908E-2</v>
      </c>
      <c r="H6" s="16">
        <f>K25-1</f>
        <v>3.2000000000000028E-2</v>
      </c>
      <c r="I6" s="16">
        <f>L25-1</f>
        <v>3.499999999999992E-2</v>
      </c>
      <c r="J6" s="16">
        <f>M25-1</f>
        <v>2.8000000000000025E-2</v>
      </c>
      <c r="K6" s="18">
        <f>I28-1</f>
        <v>2.8999999999999915E-2</v>
      </c>
      <c r="L6" s="16">
        <f>N25-1</f>
        <v>3.6999999999999922E-2</v>
      </c>
      <c r="M6" s="16">
        <f>O25-1</f>
        <v>3.8000000000000034E-2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7">
        <f>R25-1</f>
        <v>5.8000000000000052E-2</v>
      </c>
      <c r="R6" s="16">
        <f>S25-1</f>
        <v>4.2000000000000037E-2</v>
      </c>
      <c r="S6" s="16">
        <f>T25-1</f>
        <v>3.6999999999999922E-2</v>
      </c>
      <c r="T6" s="16">
        <f>U25-1</f>
        <v>3.6000000000000032E-2</v>
      </c>
      <c r="U6" s="19">
        <f>K28-1</f>
        <v>4.2999999999999927E-2</v>
      </c>
      <c r="V6" s="47">
        <f>V25-1</f>
        <v>3.499999999999992E-2</v>
      </c>
      <c r="W6" s="47">
        <f>W25-1</f>
        <v>1.8999999999999906E-2</v>
      </c>
      <c r="X6" s="47">
        <f>X25-1</f>
        <v>1.4000000000000012E-2</v>
      </c>
      <c r="Y6" s="47">
        <f>Y25-1</f>
        <v>1.4999999999999902E-2</v>
      </c>
      <c r="Z6" s="19">
        <f>L28-1</f>
        <v>2.0999999999999908E-2</v>
      </c>
      <c r="AA6" s="47">
        <f>Z25-1</f>
        <v>4.0000000000000036E-3</v>
      </c>
      <c r="AB6" s="47">
        <f>AA25-1</f>
        <v>2.6000000000000023E-2</v>
      </c>
      <c r="AC6" s="47">
        <f>AB25-1</f>
        <v>4.2999999999999927E-2</v>
      </c>
      <c r="AD6" s="47">
        <f>AC25-1</f>
        <v>7.2000000000000064E-2</v>
      </c>
      <c r="AE6" s="19">
        <f>M28-1</f>
        <v>3.8000000000000034E-2</v>
      </c>
      <c r="AF6" s="47">
        <f>AD25-1</f>
        <v>8.8000000000000078E-2</v>
      </c>
      <c r="AG6" s="47">
        <f>AE25-1</f>
        <v>0.121</v>
      </c>
      <c r="AH6" s="47">
        <f>AF25-1</f>
        <v>0.15100000000000002</v>
      </c>
      <c r="AI6" s="47">
        <f>AG25-1</f>
        <v>0.10899999999999999</v>
      </c>
      <c r="AJ6" s="19">
        <f>N28-1</f>
        <v>0.1180000000000001</v>
      </c>
      <c r="AK6" s="47">
        <f>AH25-1</f>
        <v>0.10899999999999999</v>
      </c>
      <c r="AL6" s="47">
        <f>AI25-1</f>
        <v>6.2999999999999945E-2</v>
      </c>
      <c r="AM6" s="47">
        <f>AJ25-1</f>
        <v>2.4999999999999911E-2</v>
      </c>
      <c r="AN6" s="47">
        <f>AK25-1</f>
        <v>3.2000000000000028E-2</v>
      </c>
      <c r="AO6" s="19">
        <f>O28-1</f>
        <v>5.4000000000000048E-2</v>
      </c>
      <c r="AP6" s="47">
        <f>AL25-1</f>
        <v>2.200000000000002E-2</v>
      </c>
      <c r="AQ6" s="47"/>
      <c r="AR6" s="47"/>
      <c r="AS6" s="47"/>
      <c r="AT6" s="19"/>
      <c r="AU6" s="195">
        <v>2.7E-2</v>
      </c>
      <c r="AV6" s="195">
        <v>0.03</v>
      </c>
      <c r="AW6" s="195">
        <v>2.7E-2</v>
      </c>
      <c r="AX6" s="19">
        <v>2.7E-2</v>
      </c>
      <c r="AY6" s="195">
        <v>2.7E-2</v>
      </c>
    </row>
    <row r="7" spans="1:53" ht="15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65"/>
      <c r="R7" s="65"/>
      <c r="S7" s="65"/>
      <c r="T7" s="65"/>
      <c r="U7" s="50"/>
      <c r="V7" s="2"/>
      <c r="W7" s="2"/>
      <c r="X7" s="2"/>
      <c r="Y7" s="2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127"/>
      <c r="AP7" s="127"/>
      <c r="AQ7" s="127"/>
      <c r="AR7" s="127"/>
      <c r="AS7" s="127"/>
      <c r="AT7" s="149"/>
      <c r="AU7" s="151"/>
      <c r="AV7" s="151"/>
      <c r="AW7" s="151"/>
      <c r="AX7" s="151"/>
      <c r="AY7" s="151"/>
    </row>
    <row r="8" spans="1:53" ht="15" x14ac:dyDescent="0.25">
      <c r="A8" s="64" t="s">
        <v>12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2"/>
      <c r="Z8" s="50"/>
      <c r="AA8" s="50"/>
      <c r="AB8" s="50"/>
      <c r="AC8" s="50"/>
      <c r="AD8" s="50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127"/>
      <c r="AP8" s="127"/>
      <c r="AQ8" s="127"/>
      <c r="AR8" s="127"/>
      <c r="AS8" s="127"/>
      <c r="AT8" s="189"/>
      <c r="AU8" s="77"/>
      <c r="AV8" s="77"/>
      <c r="AW8" s="77"/>
      <c r="AX8" s="74"/>
      <c r="AY8" s="77"/>
    </row>
    <row r="9" spans="1:53" ht="12.95" customHeight="1" x14ac:dyDescent="0.25">
      <c r="A9" s="53" t="s">
        <v>13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54" t="s">
        <v>123</v>
      </c>
      <c r="AE9" s="54" t="s">
        <v>124</v>
      </c>
      <c r="AF9" s="54" t="s">
        <v>125</v>
      </c>
      <c r="AG9" s="54" t="s">
        <v>126</v>
      </c>
      <c r="AH9" s="54" t="s">
        <v>127</v>
      </c>
      <c r="AI9" s="54" t="s">
        <v>128</v>
      </c>
      <c r="AJ9" s="54" t="s">
        <v>130</v>
      </c>
      <c r="AK9" s="54" t="s">
        <v>132</v>
      </c>
      <c r="AL9" s="54" t="s">
        <v>135</v>
      </c>
      <c r="AM9" s="127"/>
      <c r="AN9" s="127"/>
      <c r="AO9" s="127"/>
      <c r="AP9" s="127"/>
      <c r="AQ9" s="127"/>
      <c r="AR9" s="127"/>
      <c r="AS9" s="127"/>
      <c r="AT9" s="190"/>
      <c r="AU9" s="191"/>
      <c r="AV9" s="192"/>
      <c r="AW9" s="192"/>
      <c r="AX9" s="192"/>
      <c r="AY9" s="192"/>
    </row>
    <row r="10" spans="1:53" ht="15" x14ac:dyDescent="0.25">
      <c r="A10" s="142" t="s">
        <v>131</v>
      </c>
      <c r="B10" s="98">
        <v>6062653</v>
      </c>
      <c r="C10" s="98">
        <v>6145398</v>
      </c>
      <c r="D10" s="98">
        <v>6198236</v>
      </c>
      <c r="E10" s="98">
        <v>6179344</v>
      </c>
      <c r="F10" s="98">
        <v>6298822</v>
      </c>
      <c r="G10" s="98">
        <v>6243592</v>
      </c>
      <c r="H10" s="98">
        <v>6257397</v>
      </c>
      <c r="I10" s="98">
        <v>6321643</v>
      </c>
      <c r="J10" s="98">
        <v>6430890</v>
      </c>
      <c r="K10" s="98">
        <v>6473972</v>
      </c>
      <c r="L10" s="98">
        <v>6509601</v>
      </c>
      <c r="M10" s="98">
        <v>6535509</v>
      </c>
      <c r="N10" s="98">
        <v>6629519</v>
      </c>
      <c r="O10" s="98">
        <v>6727460</v>
      </c>
      <c r="P10" s="98">
        <v>6820547</v>
      </c>
      <c r="Q10" s="98">
        <v>6855842</v>
      </c>
      <c r="R10" s="98">
        <v>6768871</v>
      </c>
      <c r="S10" s="98">
        <v>6810134</v>
      </c>
      <c r="T10" s="98">
        <v>6832189</v>
      </c>
      <c r="U10" s="98">
        <v>6779602</v>
      </c>
      <c r="V10" s="98">
        <v>6684915</v>
      </c>
      <c r="W10" s="98">
        <v>6201375</v>
      </c>
      <c r="X10" s="98">
        <v>6642254</v>
      </c>
      <c r="Y10" s="98">
        <v>6711062</v>
      </c>
      <c r="Z10" s="98">
        <v>6743804</v>
      </c>
      <c r="AA10" s="98">
        <v>6922834</v>
      </c>
      <c r="AB10" s="98">
        <v>7127816</v>
      </c>
      <c r="AC10" s="98">
        <v>7124304</v>
      </c>
      <c r="AD10" s="98">
        <v>7191589</v>
      </c>
      <c r="AE10" s="98">
        <v>7202918</v>
      </c>
      <c r="AF10" s="98">
        <v>7161937</v>
      </c>
      <c r="AG10" s="98">
        <v>7216045</v>
      </c>
      <c r="AH10" s="98">
        <v>7206549</v>
      </c>
      <c r="AI10" s="98">
        <v>7182650</v>
      </c>
      <c r="AJ10" s="98">
        <v>7176544</v>
      </c>
      <c r="AK10" s="98">
        <v>7205985</v>
      </c>
      <c r="AL10" s="98">
        <v>7274116</v>
      </c>
      <c r="AM10" s="153"/>
      <c r="AN10" s="135"/>
      <c r="AO10" s="127"/>
      <c r="AP10" s="127"/>
      <c r="AQ10" s="127"/>
      <c r="AR10" s="127"/>
      <c r="AS10" s="127"/>
      <c r="AT10" s="150"/>
      <c r="AU10" s="154"/>
      <c r="AV10" s="151"/>
      <c r="AW10" s="151"/>
      <c r="AX10" s="151"/>
      <c r="AY10" s="151"/>
    </row>
    <row r="11" spans="1:53" ht="15" x14ac:dyDescent="0.25">
      <c r="A11" s="142" t="s">
        <v>33</v>
      </c>
      <c r="B11" s="98">
        <v>6042376</v>
      </c>
      <c r="C11" s="98">
        <v>6150459</v>
      </c>
      <c r="D11" s="98">
        <v>6200879</v>
      </c>
      <c r="E11" s="98">
        <v>6180733</v>
      </c>
      <c r="F11" s="98">
        <v>6281310</v>
      </c>
      <c r="G11" s="98">
        <v>6264329</v>
      </c>
      <c r="H11" s="98">
        <v>6311678</v>
      </c>
      <c r="I11" s="98">
        <v>6464177</v>
      </c>
      <c r="J11" s="98">
        <v>6562741</v>
      </c>
      <c r="K11" s="98">
        <v>6691137</v>
      </c>
      <c r="L11" s="98">
        <v>6790824</v>
      </c>
      <c r="M11" s="98">
        <v>6875932</v>
      </c>
      <c r="N11" s="98">
        <v>7011970</v>
      </c>
      <c r="O11" s="98">
        <v>7224869</v>
      </c>
      <c r="P11" s="98">
        <v>7395709</v>
      </c>
      <c r="Q11" s="98">
        <v>7500581</v>
      </c>
      <c r="R11" s="98">
        <v>7559755</v>
      </c>
      <c r="S11" s="98">
        <v>7626963</v>
      </c>
      <c r="T11" s="98">
        <v>7692790</v>
      </c>
      <c r="U11" s="98">
        <v>7686567</v>
      </c>
      <c r="V11" s="98">
        <v>7718434</v>
      </c>
      <c r="W11" s="98">
        <v>7080018</v>
      </c>
      <c r="X11" s="98">
        <v>7590204</v>
      </c>
      <c r="Y11" s="98">
        <v>7723355</v>
      </c>
      <c r="Z11" s="98">
        <v>7825870</v>
      </c>
      <c r="AA11" s="98">
        <v>8114385</v>
      </c>
      <c r="AB11" s="98">
        <v>8479031</v>
      </c>
      <c r="AC11" s="98">
        <v>8798941</v>
      </c>
      <c r="AD11" s="98">
        <v>9083934</v>
      </c>
      <c r="AE11" s="98">
        <v>9475425</v>
      </c>
      <c r="AF11" s="98">
        <v>9789197</v>
      </c>
      <c r="AG11" s="98">
        <v>9900866</v>
      </c>
      <c r="AH11" s="98">
        <v>10068727</v>
      </c>
      <c r="AI11" s="98">
        <v>10045867</v>
      </c>
      <c r="AJ11" s="98">
        <v>10059849</v>
      </c>
      <c r="AK11" s="98">
        <v>10208703</v>
      </c>
      <c r="AL11" s="98">
        <v>10368067</v>
      </c>
      <c r="AM11" s="153"/>
      <c r="AN11" s="135"/>
      <c r="AO11" s="127"/>
      <c r="AP11" s="127"/>
      <c r="AQ11" s="127"/>
      <c r="AR11" s="127"/>
      <c r="AS11" s="127"/>
      <c r="AT11" s="127"/>
      <c r="AU11" s="154"/>
      <c r="AV11" s="98"/>
      <c r="AW11" s="62"/>
      <c r="AX11" s="62"/>
      <c r="AY11" s="49"/>
    </row>
    <row r="12" spans="1:53" ht="18.75" customHeight="1" x14ac:dyDescent="0.25">
      <c r="A12" s="157" t="s">
        <v>112</v>
      </c>
      <c r="B12" s="155"/>
      <c r="C12" s="49"/>
      <c r="D12" s="49"/>
      <c r="E12" s="49"/>
      <c r="F12" s="49"/>
      <c r="G12" s="49"/>
      <c r="H12" s="49"/>
      <c r="I12" s="49"/>
      <c r="J12" s="49"/>
      <c r="K12" s="49"/>
      <c r="L12" s="131"/>
      <c r="M12" s="131"/>
      <c r="N12" s="49"/>
      <c r="O12" s="49"/>
      <c r="P12" s="58"/>
      <c r="Q12" s="58"/>
      <c r="R12" s="58"/>
      <c r="S12" s="58"/>
      <c r="T12" s="58"/>
      <c r="U12" s="58"/>
      <c r="V12" s="92"/>
      <c r="W12" s="58"/>
      <c r="X12" s="58"/>
      <c r="Y12" s="58"/>
      <c r="Z12" s="58"/>
      <c r="AA12" s="118"/>
      <c r="AB12" s="58"/>
      <c r="AC12" s="58"/>
      <c r="AD12" s="116"/>
      <c r="AE12" s="117"/>
      <c r="AF12" s="94"/>
      <c r="AG12" s="58"/>
      <c r="AH12" s="120"/>
      <c r="AI12" s="58"/>
      <c r="AJ12" s="58"/>
      <c r="AK12" s="58"/>
      <c r="AL12" s="58"/>
      <c r="AM12" s="135"/>
      <c r="AN12" s="135"/>
      <c r="AO12" s="127"/>
      <c r="AP12" s="127"/>
      <c r="AQ12" s="127"/>
      <c r="AR12" s="127"/>
      <c r="AS12" s="127"/>
      <c r="AT12" s="127"/>
      <c r="AU12" s="154"/>
      <c r="AV12" s="55"/>
      <c r="AW12" s="62"/>
      <c r="AX12" s="62"/>
      <c r="AY12" s="49"/>
    </row>
    <row r="13" spans="1:53" ht="15" x14ac:dyDescent="0.25">
      <c r="A13" s="53" t="s">
        <v>34</v>
      </c>
      <c r="B13" s="50"/>
      <c r="C13" s="50"/>
      <c r="D13" s="50"/>
      <c r="E13" s="50"/>
      <c r="F13" s="49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54">
        <v>2023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120"/>
      <c r="AI13" s="49"/>
      <c r="AJ13" s="49"/>
      <c r="AK13" s="49"/>
      <c r="AL13" s="49"/>
      <c r="AM13" s="135"/>
      <c r="AN13" s="135"/>
      <c r="AO13" s="127"/>
      <c r="AP13" s="127"/>
      <c r="AQ13" s="127"/>
      <c r="AR13" s="127"/>
      <c r="AS13" s="127"/>
      <c r="AT13" s="127"/>
      <c r="AU13" s="132"/>
      <c r="AV13" s="49"/>
      <c r="AW13" s="100"/>
      <c r="AX13" s="100"/>
      <c r="AY13" s="49"/>
    </row>
    <row r="14" spans="1:53" ht="15" x14ac:dyDescent="0.25">
      <c r="A14" s="142" t="s">
        <v>131</v>
      </c>
      <c r="F14" s="44"/>
      <c r="G14" s="98">
        <v>24572126</v>
      </c>
      <c r="H14" s="98">
        <v>25154145</v>
      </c>
      <c r="I14" s="98">
        <v>25987370</v>
      </c>
      <c r="J14" s="98">
        <v>27024401</v>
      </c>
      <c r="K14" s="98">
        <v>27183170</v>
      </c>
      <c r="L14" s="98">
        <v>26228007</v>
      </c>
      <c r="M14" s="98">
        <v>27993607</v>
      </c>
      <c r="N14" s="98">
        <v>28820743</v>
      </c>
      <c r="O14" s="98">
        <v>28739313</v>
      </c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127"/>
      <c r="AP14" s="127"/>
      <c r="AQ14" s="127"/>
      <c r="AR14" s="127"/>
      <c r="AS14" s="127"/>
      <c r="AT14" s="127"/>
      <c r="AU14" s="49"/>
      <c r="AV14" s="50"/>
      <c r="AW14" s="59"/>
      <c r="AX14" s="59"/>
      <c r="AY14" s="59"/>
      <c r="AZ14" s="7"/>
      <c r="BA14" s="7"/>
    </row>
    <row r="15" spans="1:53" ht="15" x14ac:dyDescent="0.25">
      <c r="A15" s="142" t="s">
        <v>33</v>
      </c>
      <c r="F15" s="44"/>
      <c r="G15" s="98">
        <v>24572126</v>
      </c>
      <c r="H15" s="98">
        <v>25371324</v>
      </c>
      <c r="I15" s="98">
        <v>26984433</v>
      </c>
      <c r="J15" s="98">
        <v>29153556</v>
      </c>
      <c r="K15" s="98">
        <v>30572869</v>
      </c>
      <c r="L15" s="98">
        <v>30109462</v>
      </c>
      <c r="M15" s="98">
        <v>33348932</v>
      </c>
      <c r="N15" s="98">
        <v>38386187</v>
      </c>
      <c r="O15" s="98">
        <v>40348048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</row>
    <row r="16" spans="1:53" ht="15" x14ac:dyDescent="0.25">
      <c r="A16" s="160" t="s">
        <v>111</v>
      </c>
      <c r="B16" s="49"/>
      <c r="C16" s="49"/>
      <c r="D16" s="49"/>
      <c r="E16" s="49"/>
      <c r="F16" s="49"/>
      <c r="G16" s="49"/>
      <c r="H16" s="44"/>
      <c r="I16" s="44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</row>
    <row r="17" spans="1:51" x14ac:dyDescent="0.2">
      <c r="A17" s="53" t="s">
        <v>35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54" t="s">
        <v>123</v>
      </c>
      <c r="AE17" s="54" t="s">
        <v>124</v>
      </c>
      <c r="AF17" s="54" t="s">
        <v>125</v>
      </c>
      <c r="AG17" s="54" t="s">
        <v>126</v>
      </c>
      <c r="AH17" s="54" t="s">
        <v>127</v>
      </c>
      <c r="AI17" s="54" t="s">
        <v>128</v>
      </c>
      <c r="AJ17" s="54" t="s">
        <v>130</v>
      </c>
      <c r="AK17" s="54" t="s">
        <v>132</v>
      </c>
      <c r="AL17" s="54" t="s">
        <v>135</v>
      </c>
      <c r="AW17" s="49"/>
      <c r="AX17" s="49"/>
      <c r="AY17" s="49"/>
    </row>
    <row r="18" spans="1:51" ht="12.95" customHeight="1" x14ac:dyDescent="0.25">
      <c r="A18" s="143" t="s">
        <v>36</v>
      </c>
      <c r="B18" s="120">
        <v>20567.5</v>
      </c>
      <c r="C18" s="120">
        <v>20878.5</v>
      </c>
      <c r="D18" s="120">
        <v>20595.8</v>
      </c>
      <c r="E18" s="120">
        <v>20577.7</v>
      </c>
      <c r="F18" s="120">
        <v>20476</v>
      </c>
      <c r="G18" s="120">
        <v>20732.7</v>
      </c>
      <c r="H18" s="120">
        <v>20641.900000000001</v>
      </c>
      <c r="I18" s="120">
        <v>20885.099999999999</v>
      </c>
      <c r="J18" s="120">
        <v>21128.1</v>
      </c>
      <c r="K18" s="120">
        <v>21374.400000000001</v>
      </c>
      <c r="L18" s="120">
        <v>21237.599999999999</v>
      </c>
      <c r="M18" s="120">
        <v>21420</v>
      </c>
      <c r="N18" s="120">
        <v>21548.9</v>
      </c>
      <c r="O18" s="120">
        <v>21877.200000000001</v>
      </c>
      <c r="P18" s="120">
        <v>21850.9</v>
      </c>
      <c r="Q18" s="120">
        <v>22041.4</v>
      </c>
      <c r="R18" s="120">
        <v>22174.2</v>
      </c>
      <c r="S18" s="120">
        <v>22593.7</v>
      </c>
      <c r="T18" s="120">
        <v>22476.7</v>
      </c>
      <c r="U18" s="120">
        <v>22528.799999999999</v>
      </c>
      <c r="V18" s="120">
        <v>22604.7</v>
      </c>
      <c r="W18" s="120">
        <v>22498</v>
      </c>
      <c r="X18" s="120">
        <v>22476.799999999999</v>
      </c>
      <c r="Y18" s="120">
        <v>22390.400000000001</v>
      </c>
      <c r="Z18" s="120">
        <v>22576.799999999999</v>
      </c>
      <c r="AA18" s="120">
        <v>23021.8</v>
      </c>
      <c r="AB18" s="120">
        <v>23329.4</v>
      </c>
      <c r="AC18" s="120">
        <v>23989.200000000001</v>
      </c>
      <c r="AD18" s="120">
        <v>24660.1</v>
      </c>
      <c r="AE18" s="120">
        <v>26798.5</v>
      </c>
      <c r="AF18" s="57">
        <v>28402.7</v>
      </c>
      <c r="AG18" s="120">
        <v>29140.3</v>
      </c>
      <c r="AH18" s="120">
        <v>29503.5</v>
      </c>
      <c r="AI18" s="57">
        <v>29915.8</v>
      </c>
      <c r="AJ18" s="57">
        <v>29828.6</v>
      </c>
      <c r="AK18" s="119">
        <v>29496.2</v>
      </c>
      <c r="AL18" s="57">
        <v>29726.1</v>
      </c>
      <c r="AW18" s="49"/>
      <c r="AX18" s="49"/>
      <c r="AY18" s="49"/>
    </row>
    <row r="19" spans="1:51" ht="15" x14ac:dyDescent="0.25">
      <c r="A19" s="156" t="s">
        <v>113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119"/>
      <c r="AL19" s="49"/>
      <c r="AM19" s="49"/>
      <c r="AN19" s="49"/>
      <c r="AO19" s="49"/>
      <c r="AP19" s="49"/>
      <c r="AQ19" s="49"/>
      <c r="AR19" s="49"/>
      <c r="AS19" s="49"/>
      <c r="AT19" s="49"/>
      <c r="AU19" s="57"/>
      <c r="AV19" s="49"/>
      <c r="AW19" s="49"/>
      <c r="AX19" s="49"/>
      <c r="AY19" s="49"/>
    </row>
    <row r="20" spans="1:51" x14ac:dyDescent="0.2">
      <c r="A20" s="53" t="s">
        <v>37</v>
      </c>
      <c r="B20" s="50"/>
      <c r="C20" s="50"/>
      <c r="D20" s="50"/>
      <c r="E20" s="50"/>
      <c r="F20" s="49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>
        <v>2023</v>
      </c>
      <c r="P20" s="134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1:51" ht="24.6" customHeight="1" x14ac:dyDescent="0.2">
      <c r="A21" s="142" t="s">
        <v>38</v>
      </c>
      <c r="F21" s="56"/>
      <c r="G21" s="77">
        <v>2E-3</v>
      </c>
      <c r="H21" s="77">
        <f>SUM(F18:I18)/SUM(B18:E18)-1</f>
        <v>1.4064476304020967E-3</v>
      </c>
      <c r="I21" s="77">
        <f>SUM(J18:M18)/SUM(F18:I18)-1</f>
        <v>2.930294902925823E-2</v>
      </c>
      <c r="J21" s="77">
        <f>SUM(N18:Q18)/SUM(J18:M18)-1</f>
        <v>2.5344028482822356E-2</v>
      </c>
      <c r="K21" s="77">
        <f>SUM(R18:U18)/SUM(N18:Q18)-1</f>
        <v>2.811549455784812E-2</v>
      </c>
      <c r="L21" s="77">
        <f>SUM(V18:Y18)/SUM(R18:U18)-1</f>
        <v>2.1888443570143856E-3</v>
      </c>
      <c r="M21" s="77">
        <f>SUM(Z18:AC18)/SUM(V18:Y18)-1</f>
        <v>3.2758733754288949E-2</v>
      </c>
      <c r="N21" s="77">
        <f>SUM(AD18:AG18)/SUM(Z18:AC18)-1</f>
        <v>0.17310465661901153</v>
      </c>
      <c r="O21" s="77">
        <f>SUM(AH18:AK18)/SUM(AD18:AG18)-1</f>
        <v>8.9379421953439175E-2</v>
      </c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</row>
    <row r="22" spans="1:51" ht="24.6" customHeight="1" x14ac:dyDescent="0.25">
      <c r="A22" s="144"/>
      <c r="F22" s="56"/>
      <c r="G22" s="77"/>
      <c r="M22" s="44"/>
      <c r="N22" s="44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Q22" s="152"/>
      <c r="AT22" s="49"/>
      <c r="AU22" s="49"/>
      <c r="AV22" s="49"/>
      <c r="AW22" s="49"/>
      <c r="AX22" s="49"/>
      <c r="AY22" s="49"/>
    </row>
    <row r="23" spans="1:51" ht="15" x14ac:dyDescent="0.25">
      <c r="A23" s="158" t="s">
        <v>129</v>
      </c>
      <c r="B23" s="49"/>
      <c r="C23" s="49"/>
      <c r="D23" s="49"/>
      <c r="E23" s="49"/>
      <c r="F23" s="49"/>
      <c r="G23" s="49"/>
      <c r="H23" s="76"/>
      <c r="I23" s="44"/>
      <c r="J23" s="44"/>
      <c r="K23" s="44"/>
      <c r="L23" s="44"/>
      <c r="M23" s="44"/>
      <c r="N23" s="44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P23" s="148"/>
      <c r="AQ23" s="148"/>
      <c r="AR23" s="148"/>
      <c r="AS23" s="148"/>
      <c r="AT23" s="49"/>
      <c r="AU23" s="49"/>
      <c r="AV23" s="49"/>
      <c r="AW23" s="49"/>
      <c r="AX23" s="49"/>
      <c r="AY23" s="49"/>
    </row>
    <row r="24" spans="1:51" x14ac:dyDescent="0.2">
      <c r="A24" s="53" t="s">
        <v>39</v>
      </c>
      <c r="B24" s="54" t="s">
        <v>14</v>
      </c>
      <c r="C24" s="54" t="s">
        <v>15</v>
      </c>
      <c r="D24" s="54" t="s">
        <v>16</v>
      </c>
      <c r="E24" s="54" t="s">
        <v>17</v>
      </c>
      <c r="F24" s="54" t="s">
        <v>18</v>
      </c>
      <c r="G24" s="54" t="s">
        <v>19</v>
      </c>
      <c r="H24" s="54" t="s">
        <v>20</v>
      </c>
      <c r="I24" s="54" t="s">
        <v>21</v>
      </c>
      <c r="J24" s="54" t="s">
        <v>22</v>
      </c>
      <c r="K24" s="54" t="s">
        <v>23</v>
      </c>
      <c r="L24" s="54" t="s">
        <v>24</v>
      </c>
      <c r="M24" s="54" t="s">
        <v>25</v>
      </c>
      <c r="N24" s="54" t="s">
        <v>26</v>
      </c>
      <c r="O24" s="54" t="s">
        <v>27</v>
      </c>
      <c r="P24" s="54" t="s">
        <v>28</v>
      </c>
      <c r="Q24" s="54" t="s">
        <v>29</v>
      </c>
      <c r="R24" s="38" t="s">
        <v>30</v>
      </c>
      <c r="S24" s="38" t="s">
        <v>31</v>
      </c>
      <c r="T24" s="38" t="s">
        <v>32</v>
      </c>
      <c r="U24" s="38" t="s">
        <v>98</v>
      </c>
      <c r="V24" s="38" t="s">
        <v>104</v>
      </c>
      <c r="W24" s="38" t="s">
        <v>106</v>
      </c>
      <c r="X24" s="38" t="s">
        <v>107</v>
      </c>
      <c r="Y24" s="38" t="s">
        <v>108</v>
      </c>
      <c r="Z24" s="38" t="s">
        <v>118</v>
      </c>
      <c r="AA24" s="38" t="s">
        <v>120</v>
      </c>
      <c r="AB24" s="38" t="s">
        <v>121</v>
      </c>
      <c r="AC24" s="38" t="s">
        <v>122</v>
      </c>
      <c r="AD24" s="54" t="s">
        <v>123</v>
      </c>
      <c r="AE24" s="38" t="s">
        <v>124</v>
      </c>
      <c r="AF24" s="54" t="s">
        <v>125</v>
      </c>
      <c r="AG24" s="54" t="s">
        <v>126</v>
      </c>
      <c r="AH24" s="54" t="s">
        <v>127</v>
      </c>
      <c r="AI24" s="54" t="s">
        <v>128</v>
      </c>
      <c r="AJ24" s="54" t="s">
        <v>130</v>
      </c>
      <c r="AK24" s="54" t="s">
        <v>132</v>
      </c>
      <c r="AL24" s="54" t="s">
        <v>135</v>
      </c>
      <c r="AW24" s="49"/>
      <c r="AX24" s="49"/>
      <c r="AY24" s="49"/>
    </row>
    <row r="25" spans="1:51" ht="26.25" x14ac:dyDescent="0.25">
      <c r="A25" s="142" t="s">
        <v>40</v>
      </c>
      <c r="B25" s="121">
        <v>1.002</v>
      </c>
      <c r="C25" s="121">
        <v>1.006</v>
      </c>
      <c r="D25" s="121">
        <v>1.004</v>
      </c>
      <c r="E25" s="121">
        <v>0.99299999999999999</v>
      </c>
      <c r="F25" s="121">
        <v>1.0009999999999999</v>
      </c>
      <c r="G25" s="121">
        <v>1.002</v>
      </c>
      <c r="H25" s="121">
        <v>1.008</v>
      </c>
      <c r="I25" s="121">
        <v>1.022</v>
      </c>
      <c r="J25" s="121">
        <v>1.0209999999999999</v>
      </c>
      <c r="K25" s="121">
        <v>1.032</v>
      </c>
      <c r="L25" s="121">
        <v>1.0349999999999999</v>
      </c>
      <c r="M25" s="121">
        <v>1.028</v>
      </c>
      <c r="N25" s="121">
        <v>1.0369999999999999</v>
      </c>
      <c r="O25" s="121">
        <v>1.038</v>
      </c>
      <c r="P25" s="121">
        <v>1.0409999999999999</v>
      </c>
      <c r="Q25" s="121">
        <v>1.04</v>
      </c>
      <c r="R25" s="121">
        <v>1.0580000000000001</v>
      </c>
      <c r="S25" s="121">
        <v>1.042</v>
      </c>
      <c r="T25" s="121">
        <v>1.0369999999999999</v>
      </c>
      <c r="U25" s="121">
        <v>1.036</v>
      </c>
      <c r="V25" s="121">
        <v>1.0349999999999999</v>
      </c>
      <c r="W25" s="121">
        <v>1.0189999999999999</v>
      </c>
      <c r="X25" s="121">
        <v>1.014</v>
      </c>
      <c r="Y25" s="121">
        <v>1.0149999999999999</v>
      </c>
      <c r="Z25" s="121">
        <v>1.004</v>
      </c>
      <c r="AA25" s="121">
        <v>1.026</v>
      </c>
      <c r="AB25" s="121">
        <v>1.0429999999999999</v>
      </c>
      <c r="AC25" s="57">
        <v>1.0720000000000001</v>
      </c>
      <c r="AD25" s="57">
        <v>1.0880000000000001</v>
      </c>
      <c r="AE25" s="57">
        <v>1.121</v>
      </c>
      <c r="AF25" s="57">
        <v>1.151</v>
      </c>
      <c r="AG25" s="121">
        <v>1.109</v>
      </c>
      <c r="AH25" s="57">
        <v>1.109</v>
      </c>
      <c r="AI25" s="57">
        <v>1.0629999999999999</v>
      </c>
      <c r="AJ25" s="57">
        <v>1.0249999999999999</v>
      </c>
      <c r="AK25" s="121">
        <v>1.032</v>
      </c>
      <c r="AL25" s="57">
        <v>1.022</v>
      </c>
      <c r="AW25" s="49"/>
      <c r="AX25" s="49"/>
      <c r="AY25" s="49"/>
    </row>
    <row r="26" spans="1:51" ht="15" x14ac:dyDescent="0.25">
      <c r="A26" s="159" t="s">
        <v>114</v>
      </c>
      <c r="B26" s="128"/>
      <c r="C26" s="128"/>
      <c r="D26" s="128"/>
      <c r="E26" s="128"/>
      <c r="F26" s="128"/>
      <c r="G26" s="12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57"/>
      <c r="AW26" s="49"/>
      <c r="AX26" s="49"/>
      <c r="AY26" s="49"/>
    </row>
    <row r="27" spans="1:51" x14ac:dyDescent="0.2">
      <c r="A27" s="53" t="s">
        <v>41</v>
      </c>
      <c r="B27" s="50"/>
      <c r="C27" s="50"/>
      <c r="D27" s="50"/>
      <c r="E27" s="50"/>
      <c r="F27" s="49"/>
      <c r="G27" s="54">
        <v>2015</v>
      </c>
      <c r="H27" s="54">
        <v>2016</v>
      </c>
      <c r="I27" s="54">
        <v>2017</v>
      </c>
      <c r="J27" s="54">
        <v>2018</v>
      </c>
      <c r="K27" s="54">
        <v>2019</v>
      </c>
      <c r="L27" s="54">
        <v>2020</v>
      </c>
      <c r="M27" s="54">
        <v>2021</v>
      </c>
      <c r="N27" s="54">
        <v>2022</v>
      </c>
      <c r="O27" s="54">
        <v>2023</v>
      </c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1:51" ht="15" x14ac:dyDescent="0.25">
      <c r="A28" s="142" t="s">
        <v>42</v>
      </c>
      <c r="F28" s="44"/>
      <c r="G28" s="147">
        <v>1.0009999999999999</v>
      </c>
      <c r="H28" s="147">
        <v>1.0089999999999999</v>
      </c>
      <c r="I28" s="147">
        <v>1.0289999999999999</v>
      </c>
      <c r="J28" s="147">
        <v>1.0389999999999999</v>
      </c>
      <c r="K28" s="147">
        <v>1.0429999999999999</v>
      </c>
      <c r="L28" s="147">
        <v>1.0209999999999999</v>
      </c>
      <c r="M28" s="147">
        <v>1.038</v>
      </c>
      <c r="N28" s="147">
        <v>1.1180000000000001</v>
      </c>
      <c r="O28" s="147">
        <v>1.054</v>
      </c>
      <c r="P28" s="44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</row>
    <row r="29" spans="1:51" ht="15" x14ac:dyDescent="0.25">
      <c r="A29" s="159" t="s">
        <v>115</v>
      </c>
      <c r="B29" s="49"/>
      <c r="C29" s="49"/>
      <c r="D29" s="49"/>
      <c r="E29" s="49"/>
      <c r="F29" s="49"/>
      <c r="G29" s="130"/>
      <c r="H29" s="49"/>
      <c r="I29" s="49"/>
      <c r="J29" s="49"/>
      <c r="K29" s="49"/>
      <c r="L29" s="44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</row>
    <row r="30" spans="1:51" hidden="1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3"/>
      <c r="AV30" s="3"/>
      <c r="AW30" s="3"/>
      <c r="AX30" s="3"/>
      <c r="AY30" s="3"/>
    </row>
    <row r="31" spans="1:51" hidden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3"/>
      <c r="AV31" s="3"/>
      <c r="AW31" s="3"/>
      <c r="AX31" s="3"/>
      <c r="AY31" s="3"/>
    </row>
  </sheetData>
  <mergeCells count="20">
    <mergeCell ref="A1:A2"/>
    <mergeCell ref="G1:J1"/>
    <mergeCell ref="B1:E1"/>
    <mergeCell ref="F1:F2"/>
    <mergeCell ref="K1:K2"/>
    <mergeCell ref="AT1:AT2"/>
    <mergeCell ref="AK1:AN1"/>
    <mergeCell ref="AO1:AO2"/>
    <mergeCell ref="AU1:AY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P1:AS1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2"/>
  <sheetViews>
    <sheetView showGridLines="0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7" customWidth="1"/>
    <col min="6" max="6" width="10" style="57" customWidth="1"/>
    <col min="7" max="7" width="10.7109375" style="57" customWidth="1"/>
    <col min="8" max="8" width="11.140625" style="57" customWidth="1"/>
    <col min="9" max="11" width="11" style="57" customWidth="1"/>
    <col min="12" max="12" width="11.28515625" style="57" customWidth="1"/>
    <col min="13" max="13" width="10.7109375" style="57" customWidth="1"/>
    <col min="14" max="14" width="11.5703125" style="57" customWidth="1"/>
    <col min="15" max="16" width="10.140625" style="57" customWidth="1"/>
    <col min="17" max="17" width="9.85546875" style="57" customWidth="1"/>
    <col min="18" max="19" width="10.140625" style="57" customWidth="1"/>
    <col min="20" max="21" width="9.85546875" style="57" customWidth="1"/>
    <col min="22" max="22" width="10.140625" style="125" customWidth="1"/>
    <col min="23" max="23" width="10" style="125" customWidth="1"/>
    <col min="24" max="24" width="9.7109375" style="125" customWidth="1"/>
    <col min="25" max="25" width="10.85546875" style="125" customWidth="1"/>
    <col min="26" max="26" width="9.42578125" style="125" customWidth="1"/>
    <col min="27" max="27" width="10.28515625" style="125" customWidth="1"/>
    <col min="28" max="28" width="10.42578125" style="125" customWidth="1"/>
    <col min="29" max="29" width="10" style="125" customWidth="1"/>
    <col min="30" max="30" width="11.140625" style="125" customWidth="1"/>
    <col min="31" max="32" width="9" style="125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38" width="12" style="4" customWidth="1"/>
    <col min="39" max="46" width="9" style="4" customWidth="1"/>
    <col min="47" max="47" width="9.140625" style="5" customWidth="1"/>
    <col min="48" max="48" width="10.5703125" style="5" customWidth="1"/>
    <col min="49" max="50" width="9.140625" style="5" customWidth="1"/>
    <col min="51" max="16384" width="9.140625" style="2" hidden="1"/>
  </cols>
  <sheetData>
    <row r="1" spans="1:51" ht="14.45" customHeight="1" x14ac:dyDescent="0.2">
      <c r="A1" s="176" t="s">
        <v>43</v>
      </c>
      <c r="B1" s="174" t="s">
        <v>44</v>
      </c>
      <c r="C1" s="175"/>
      <c r="D1" s="175"/>
      <c r="E1" s="175"/>
      <c r="F1" s="171">
        <v>2016</v>
      </c>
      <c r="G1" s="174" t="s">
        <v>45</v>
      </c>
      <c r="H1" s="175"/>
      <c r="I1" s="175"/>
      <c r="J1" s="178"/>
      <c r="K1" s="171">
        <v>2017</v>
      </c>
      <c r="L1" s="168" t="s">
        <v>46</v>
      </c>
      <c r="M1" s="169"/>
      <c r="N1" s="169"/>
      <c r="O1" s="170"/>
      <c r="P1" s="171">
        <v>2018</v>
      </c>
      <c r="Q1" s="168" t="s">
        <v>99</v>
      </c>
      <c r="R1" s="169"/>
      <c r="S1" s="169"/>
      <c r="T1" s="170"/>
      <c r="U1" s="171">
        <v>2019</v>
      </c>
      <c r="V1" s="168" t="s">
        <v>105</v>
      </c>
      <c r="W1" s="169"/>
      <c r="X1" s="169"/>
      <c r="Y1" s="170"/>
      <c r="Z1" s="171">
        <v>2020</v>
      </c>
      <c r="AA1" s="168" t="s">
        <v>119</v>
      </c>
      <c r="AB1" s="169"/>
      <c r="AC1" s="169"/>
      <c r="AD1" s="170"/>
      <c r="AE1" s="161">
        <v>2021</v>
      </c>
      <c r="AF1" s="163">
        <v>2022</v>
      </c>
      <c r="AG1" s="164"/>
      <c r="AH1" s="164"/>
      <c r="AI1" s="165"/>
      <c r="AJ1" s="161"/>
      <c r="AK1" s="179">
        <v>2023</v>
      </c>
      <c r="AL1" s="180"/>
      <c r="AM1" s="180"/>
      <c r="AN1" s="181"/>
      <c r="AO1" s="161">
        <v>2023</v>
      </c>
      <c r="AP1" s="163">
        <v>2024</v>
      </c>
      <c r="AQ1" s="164"/>
      <c r="AR1" s="164"/>
      <c r="AS1" s="165"/>
      <c r="AT1" s="161">
        <v>2024</v>
      </c>
      <c r="AU1" s="166" t="s">
        <v>134</v>
      </c>
      <c r="AV1" s="167"/>
      <c r="AW1" s="167"/>
      <c r="AX1" s="167"/>
    </row>
    <row r="2" spans="1:51" ht="14.45" customHeight="1" x14ac:dyDescent="0.2">
      <c r="A2" s="177"/>
      <c r="B2" s="1" t="s">
        <v>4</v>
      </c>
      <c r="C2" s="1" t="s">
        <v>5</v>
      </c>
      <c r="D2" s="1" t="s">
        <v>6</v>
      </c>
      <c r="E2" s="1" t="s">
        <v>7</v>
      </c>
      <c r="F2" s="162"/>
      <c r="G2" s="1" t="s">
        <v>4</v>
      </c>
      <c r="H2" s="1" t="s">
        <v>5</v>
      </c>
      <c r="I2" s="1" t="s">
        <v>6</v>
      </c>
      <c r="J2" s="1" t="s">
        <v>7</v>
      </c>
      <c r="K2" s="162"/>
      <c r="L2" s="1" t="s">
        <v>4</v>
      </c>
      <c r="M2" s="1" t="s">
        <v>5</v>
      </c>
      <c r="N2" s="1" t="s">
        <v>6</v>
      </c>
      <c r="O2" s="1" t="s">
        <v>7</v>
      </c>
      <c r="P2" s="162"/>
      <c r="Q2" s="1" t="s">
        <v>4</v>
      </c>
      <c r="R2" s="1" t="s">
        <v>5</v>
      </c>
      <c r="S2" s="1" t="s">
        <v>6</v>
      </c>
      <c r="T2" s="1" t="s">
        <v>7</v>
      </c>
      <c r="U2" s="162"/>
      <c r="V2" s="1" t="s">
        <v>4</v>
      </c>
      <c r="W2" s="1" t="s">
        <v>5</v>
      </c>
      <c r="X2" s="1" t="s">
        <v>6</v>
      </c>
      <c r="Y2" s="1" t="s">
        <v>7</v>
      </c>
      <c r="Z2" s="162"/>
      <c r="AA2" s="1" t="s">
        <v>4</v>
      </c>
      <c r="AB2" s="1" t="s">
        <v>5</v>
      </c>
      <c r="AC2" s="1" t="s">
        <v>6</v>
      </c>
      <c r="AD2" s="1" t="s">
        <v>7</v>
      </c>
      <c r="AE2" s="162"/>
      <c r="AF2" s="1" t="s">
        <v>4</v>
      </c>
      <c r="AG2" s="1" t="s">
        <v>5</v>
      </c>
      <c r="AH2" s="1" t="s">
        <v>6</v>
      </c>
      <c r="AI2" s="1" t="s">
        <v>7</v>
      </c>
      <c r="AJ2" s="162"/>
      <c r="AK2" s="1" t="s">
        <v>4</v>
      </c>
      <c r="AL2" s="1" t="s">
        <v>5</v>
      </c>
      <c r="AM2" s="1" t="s">
        <v>6</v>
      </c>
      <c r="AN2" s="1" t="s">
        <v>7</v>
      </c>
      <c r="AO2" s="162"/>
      <c r="AP2" s="8" t="s">
        <v>4</v>
      </c>
      <c r="AQ2" s="8" t="s">
        <v>5</v>
      </c>
      <c r="AR2" s="8" t="s">
        <v>6</v>
      </c>
      <c r="AS2" s="8" t="s">
        <v>7</v>
      </c>
      <c r="AT2" s="162"/>
      <c r="AU2" s="37">
        <v>2024</v>
      </c>
      <c r="AV2" s="37">
        <v>2025</v>
      </c>
      <c r="AW2" s="37">
        <v>2026</v>
      </c>
      <c r="AX2" s="37">
        <v>2027</v>
      </c>
      <c r="AY2" s="37">
        <v>2028</v>
      </c>
    </row>
    <row r="3" spans="1:51" x14ac:dyDescent="0.2">
      <c r="A3" s="9" t="s">
        <v>47</v>
      </c>
      <c r="B3" s="9">
        <f>F10/B10-1</f>
        <v>3.8954728235312208E-2</v>
      </c>
      <c r="C3" s="9">
        <f t="shared" ref="C3:E4" si="0">G10/C10-1</f>
        <v>1.5978460630214686E-2</v>
      </c>
      <c r="D3" s="9">
        <f t="shared" si="0"/>
        <v>9.5448124272776713E-3</v>
      </c>
      <c r="E3" s="9">
        <f t="shared" si="0"/>
        <v>2.3028172569774297E-2</v>
      </c>
      <c r="F3" s="10">
        <f>H14/G14-1</f>
        <v>2.3686147466442264E-2</v>
      </c>
      <c r="G3" s="9">
        <f>J10/F10-1</f>
        <v>2.0967095117150558E-2</v>
      </c>
      <c r="H3" s="9">
        <f t="shared" ref="H3:J4" si="1">K10/G10-1</f>
        <v>3.6898631428831319E-2</v>
      </c>
      <c r="I3" s="9">
        <f t="shared" si="1"/>
        <v>4.0304938299423831E-2</v>
      </c>
      <c r="J3" s="9">
        <f t="shared" si="1"/>
        <v>3.3830762034489981E-2</v>
      </c>
      <c r="K3" s="10">
        <f>I14/H14-1</f>
        <v>3.3124759358745814E-2</v>
      </c>
      <c r="L3" s="9">
        <f t="shared" ref="L3:N4" si="2">N10/J10-1</f>
        <v>3.0886704639637719E-2</v>
      </c>
      <c r="M3" s="9">
        <f t="shared" si="2"/>
        <v>3.9154942282728422E-2</v>
      </c>
      <c r="N3" s="9">
        <f t="shared" si="2"/>
        <v>4.7767290191825795E-2</v>
      </c>
      <c r="O3" s="9">
        <f>Q10/M10-1</f>
        <v>4.9014238982763247E-2</v>
      </c>
      <c r="P3" s="20">
        <f>J14/I14-1</f>
        <v>3.9905192406926915E-2</v>
      </c>
      <c r="Q3" s="43">
        <f t="shared" ref="Q3:T4" si="3">R10/N10-1</f>
        <v>2.1019926181673254E-2</v>
      </c>
      <c r="R3" s="43">
        <f t="shared" si="3"/>
        <v>1.2289036278179344E-2</v>
      </c>
      <c r="S3" s="43">
        <f t="shared" si="3"/>
        <v>1.70690122067918E-3</v>
      </c>
      <c r="T3" s="43">
        <f t="shared" si="3"/>
        <v>-1.1120442974035916E-2</v>
      </c>
      <c r="U3" s="20">
        <f>K14/J14-1</f>
        <v>5.8750238349409845E-3</v>
      </c>
      <c r="V3" s="43">
        <f t="shared" ref="V3:Y4" si="4">V10/R10-1</f>
        <v>-1.2403250113645292E-2</v>
      </c>
      <c r="W3" s="43">
        <f t="shared" si="4"/>
        <v>-8.9390164716289022E-2</v>
      </c>
      <c r="X3" s="43">
        <f t="shared" si="4"/>
        <v>-2.780002134015902E-2</v>
      </c>
      <c r="Y3" s="43">
        <f t="shared" si="4"/>
        <v>-1.0109738005269375E-2</v>
      </c>
      <c r="Z3" s="20">
        <f>L14/K14-1</f>
        <v>-3.5138028419790635E-2</v>
      </c>
      <c r="AA3" s="43">
        <f t="shared" ref="AA3:AD4" si="5">Z10/V10-1</f>
        <v>8.8092369162509065E-3</v>
      </c>
      <c r="AB3" s="43">
        <f t="shared" si="5"/>
        <v>0.11633855394972881</v>
      </c>
      <c r="AC3" s="43">
        <f t="shared" si="5"/>
        <v>7.3101992185182985E-2</v>
      </c>
      <c r="AD3" s="43">
        <f t="shared" si="5"/>
        <v>6.1576245309609812E-2</v>
      </c>
      <c r="AE3" s="20">
        <f>M14/L14-1</f>
        <v>6.7317352782466422E-2</v>
      </c>
      <c r="AF3" s="43">
        <f t="shared" ref="AF3:AI4" si="6">AD10/Z10-1</f>
        <v>6.6399468311949761E-2</v>
      </c>
      <c r="AG3" s="43">
        <f t="shared" si="6"/>
        <v>4.0457997403953394E-2</v>
      </c>
      <c r="AH3" s="43">
        <f t="shared" si="6"/>
        <v>4.7870203159003921E-3</v>
      </c>
      <c r="AI3" s="43">
        <f t="shared" si="6"/>
        <v>1.2877187722477812E-2</v>
      </c>
      <c r="AJ3" s="20">
        <f>N14/M14-1</f>
        <v>2.9547317714362364E-2</v>
      </c>
      <c r="AK3" s="43">
        <f t="shared" ref="AK3:AN4" si="7">AH10/AD10-1</f>
        <v>2.080207865049033E-3</v>
      </c>
      <c r="AL3" s="43">
        <f t="shared" si="7"/>
        <v>-2.8138596052321718E-3</v>
      </c>
      <c r="AM3" s="43">
        <f t="shared" si="7"/>
        <v>2.0395320427979424E-3</v>
      </c>
      <c r="AN3" s="43">
        <f t="shared" si="7"/>
        <v>-1.394115474612434E-3</v>
      </c>
      <c r="AO3" s="20">
        <f>O14/N14-1</f>
        <v>-2.8253955840069622E-3</v>
      </c>
      <c r="AP3" s="43">
        <f>AL10/AH10-1</f>
        <v>9.3757775046003911E-3</v>
      </c>
      <c r="AQ3" s="20"/>
      <c r="AR3" s="20"/>
      <c r="AS3" s="20"/>
      <c r="AT3" s="20"/>
      <c r="AU3" s="115">
        <v>1.4E-2</v>
      </c>
      <c r="AV3" s="115">
        <v>2.9000000000000001E-2</v>
      </c>
      <c r="AW3" s="115">
        <v>2.5000000000000001E-2</v>
      </c>
      <c r="AX3" s="115">
        <v>2.3E-2</v>
      </c>
      <c r="AY3" s="115">
        <v>2.3E-2</v>
      </c>
    </row>
    <row r="4" spans="1:51" x14ac:dyDescent="0.2">
      <c r="A4" s="12" t="s">
        <v>48</v>
      </c>
      <c r="B4" s="12">
        <f>F11/B11-1</f>
        <v>3.9543053924482763E-2</v>
      </c>
      <c r="C4" s="12">
        <f t="shared" si="0"/>
        <v>1.8514065373007149E-2</v>
      </c>
      <c r="D4" s="12">
        <f t="shared" si="0"/>
        <v>1.7868273191591122E-2</v>
      </c>
      <c r="E4" s="12">
        <f t="shared" si="0"/>
        <v>4.5859285621948187E-2</v>
      </c>
      <c r="F4" s="13">
        <f>H15/G15-1</f>
        <v>3.2524576831487906E-2</v>
      </c>
      <c r="G4" s="12">
        <f>J11/F11-1</f>
        <v>4.4804507340029387E-2</v>
      </c>
      <c r="H4" s="12">
        <f t="shared" si="1"/>
        <v>6.813307538604696E-2</v>
      </c>
      <c r="I4" s="12">
        <f t="shared" si="1"/>
        <v>7.5914202213737791E-2</v>
      </c>
      <c r="J4" s="12">
        <f t="shared" si="1"/>
        <v>6.3697977329519206E-2</v>
      </c>
      <c r="K4" s="13">
        <f>I15/H15-1</f>
        <v>6.3580008674360089E-2</v>
      </c>
      <c r="L4" s="12">
        <f t="shared" si="2"/>
        <v>6.8451429059900537E-2</v>
      </c>
      <c r="M4" s="12">
        <f t="shared" si="2"/>
        <v>7.9767011197050763E-2</v>
      </c>
      <c r="N4" s="12">
        <f t="shared" si="2"/>
        <v>8.9073873803827031E-2</v>
      </c>
      <c r="O4" s="12">
        <f>Q11/M11-1</f>
        <v>9.0845720987351219E-2</v>
      </c>
      <c r="P4" s="15">
        <f>J15/I15-1</f>
        <v>8.0384234866079929E-2</v>
      </c>
      <c r="Q4" s="46">
        <f t="shared" si="3"/>
        <v>7.8121412384821953E-2</v>
      </c>
      <c r="R4" s="46">
        <f t="shared" si="3"/>
        <v>5.5654157881616984E-2</v>
      </c>
      <c r="S4" s="46">
        <f t="shared" si="3"/>
        <v>4.0169373889643367E-2</v>
      </c>
      <c r="T4" s="46">
        <f t="shared" si="3"/>
        <v>2.4796212453408684E-2</v>
      </c>
      <c r="U4" s="15">
        <f>K15/J15-1</f>
        <v>4.8684043895022677E-2</v>
      </c>
      <c r="V4" s="46">
        <f t="shared" si="4"/>
        <v>2.0989965944663513E-2</v>
      </c>
      <c r="W4" s="46">
        <f t="shared" si="4"/>
        <v>-7.1712030070160249E-2</v>
      </c>
      <c r="X4" s="46">
        <f t="shared" si="4"/>
        <v>-1.3335343873939087E-2</v>
      </c>
      <c r="Y4" s="46">
        <f t="shared" si="4"/>
        <v>4.7860117527109836E-3</v>
      </c>
      <c r="Z4" s="15">
        <f>L15/K15-1</f>
        <v>-1.5157458725905015E-2</v>
      </c>
      <c r="AA4" s="46">
        <f t="shared" si="5"/>
        <v>1.3919403858347446E-2</v>
      </c>
      <c r="AB4" s="46">
        <f t="shared" si="5"/>
        <v>0.14609666246611241</v>
      </c>
      <c r="AC4" s="46">
        <f t="shared" si="5"/>
        <v>0.11710185918586635</v>
      </c>
      <c r="AD4" s="46">
        <f t="shared" si="5"/>
        <v>0.13926408924618894</v>
      </c>
      <c r="AE4" s="15">
        <f>M15/L15-1</f>
        <v>0.10758976696428513</v>
      </c>
      <c r="AF4" s="46">
        <f t="shared" si="6"/>
        <v>0.16075707876568357</v>
      </c>
      <c r="AG4" s="46">
        <f t="shared" si="6"/>
        <v>0.16773175046537725</v>
      </c>
      <c r="AH4" s="46">
        <f t="shared" si="6"/>
        <v>0.15451836418571885</v>
      </c>
      <c r="AI4" s="46">
        <f t="shared" si="6"/>
        <v>0.1252338207518382</v>
      </c>
      <c r="AJ4" s="15">
        <f>N15/M15-1</f>
        <v>0.15104696606176171</v>
      </c>
      <c r="AK4" s="46">
        <f t="shared" si="7"/>
        <v>0.10841040897038656</v>
      </c>
      <c r="AL4" s="46">
        <f t="shared" si="7"/>
        <v>6.0202260056936741E-2</v>
      </c>
      <c r="AM4" s="46">
        <f t="shared" si="7"/>
        <v>2.7648028740253183E-2</v>
      </c>
      <c r="AN4" s="46">
        <f t="shared" si="7"/>
        <v>3.1091926706209305E-2</v>
      </c>
      <c r="AO4" s="15">
        <f>O15/N15-1</f>
        <v>5.1108514633141366E-2</v>
      </c>
      <c r="AP4" s="46">
        <f>AL11/AH11-1</f>
        <v>2.9729676849913567E-2</v>
      </c>
      <c r="AQ4" s="15"/>
      <c r="AR4" s="15"/>
      <c r="AS4" s="15"/>
      <c r="AT4" s="15"/>
      <c r="AU4" s="45">
        <v>4.1000000000000002E-2</v>
      </c>
      <c r="AV4" s="45">
        <v>0.06</v>
      </c>
      <c r="AW4" s="45">
        <v>5.2999999999999999E-2</v>
      </c>
      <c r="AX4" s="45">
        <v>5.0999999999999997E-2</v>
      </c>
      <c r="AY4" s="45">
        <v>5.0999999999999997E-2</v>
      </c>
    </row>
    <row r="5" spans="1:51" x14ac:dyDescent="0.2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46">
        <f>S18/O18-1</f>
        <v>3.2750991900243109E-2</v>
      </c>
      <c r="S5" s="46">
        <f>T18/P18-1</f>
        <v>2.8639552604240448E-2</v>
      </c>
      <c r="T5" s="46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45">
        <f>AJ18/AF18-1</f>
        <v>5.0202973660954608E-2</v>
      </c>
      <c r="AN5" s="45">
        <f>AK18/AG18-1</f>
        <v>1.2213326561497428E-2</v>
      </c>
      <c r="AO5" s="15">
        <f>O21</f>
        <v>8.9379421953439175E-2</v>
      </c>
      <c r="AP5" s="45">
        <f>AL18/AH18-1</f>
        <v>7.5448675580862545E-3</v>
      </c>
      <c r="AQ5" s="15"/>
      <c r="AR5" s="15"/>
      <c r="AS5" s="15"/>
      <c r="AT5" s="15"/>
      <c r="AU5" s="45">
        <v>2.7E-2</v>
      </c>
      <c r="AV5" s="45">
        <v>0.03</v>
      </c>
      <c r="AW5" s="45">
        <v>2.7E-2</v>
      </c>
      <c r="AX5" s="45">
        <v>2.7E-2</v>
      </c>
      <c r="AY5" s="45">
        <v>2.7E-2</v>
      </c>
    </row>
    <row r="6" spans="1:51" x14ac:dyDescent="0.2">
      <c r="A6" s="16" t="s">
        <v>50</v>
      </c>
      <c r="B6" s="17">
        <f>F24-1</f>
        <v>9.9999999999988987E-4</v>
      </c>
      <c r="C6" s="17">
        <f>G24-1</f>
        <v>2.0000000000000018E-3</v>
      </c>
      <c r="D6" s="17">
        <f>H24-1</f>
        <v>8.0000000000000071E-3</v>
      </c>
      <c r="E6" s="17">
        <f>I24-1</f>
        <v>2.200000000000002E-2</v>
      </c>
      <c r="F6" s="18">
        <f>H27-1</f>
        <v>8.999999999999897E-3</v>
      </c>
      <c r="G6" s="16">
        <f>J24-1</f>
        <v>2.0999999999999908E-2</v>
      </c>
      <c r="H6" s="16">
        <f>K24-1</f>
        <v>3.2000000000000028E-2</v>
      </c>
      <c r="I6" s="16">
        <f>L24-1</f>
        <v>3.499999999999992E-2</v>
      </c>
      <c r="J6" s="16">
        <f>M24-1</f>
        <v>2.8000000000000025E-2</v>
      </c>
      <c r="K6" s="18">
        <f>I27-1</f>
        <v>2.8999999999999915E-2</v>
      </c>
      <c r="L6" s="16">
        <f>N24-1</f>
        <v>3.6999999999999922E-2</v>
      </c>
      <c r="M6" s="16">
        <f>O24-1</f>
        <v>3.8000000000000034E-2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8">
        <f>R24-1</f>
        <v>5.8000000000000052E-2</v>
      </c>
      <c r="R6" s="48">
        <f>S24-1</f>
        <v>4.2000000000000037E-2</v>
      </c>
      <c r="S6" s="48">
        <f>T24-1</f>
        <v>3.6999999999999922E-2</v>
      </c>
      <c r="T6" s="48">
        <f>U24-1</f>
        <v>3.6000000000000032E-2</v>
      </c>
      <c r="U6" s="19">
        <f>K27-1</f>
        <v>4.2999999999999927E-2</v>
      </c>
      <c r="V6" s="48">
        <f>V24-1</f>
        <v>3.499999999999992E-2</v>
      </c>
      <c r="W6" s="48">
        <f>W24-1</f>
        <v>1.8999999999999906E-2</v>
      </c>
      <c r="X6" s="48">
        <f>X24-1</f>
        <v>1.4000000000000012E-2</v>
      </c>
      <c r="Y6" s="48">
        <f>Y24-1</f>
        <v>1.4999999999999902E-2</v>
      </c>
      <c r="Z6" s="19">
        <f>L27-1</f>
        <v>2.0999999999999908E-2</v>
      </c>
      <c r="AA6" s="48">
        <f>Z24-1</f>
        <v>4.0000000000000036E-3</v>
      </c>
      <c r="AB6" s="48">
        <f>AA24-1</f>
        <v>2.6000000000000023E-2</v>
      </c>
      <c r="AC6" s="48">
        <f>AB24-1</f>
        <v>4.2999999999999927E-2</v>
      </c>
      <c r="AD6" s="48">
        <f>AC24-1</f>
        <v>7.2000000000000064E-2</v>
      </c>
      <c r="AE6" s="19">
        <f>M27-1</f>
        <v>3.8000000000000034E-2</v>
      </c>
      <c r="AF6" s="48">
        <f>AD24-1</f>
        <v>8.8000000000000078E-2</v>
      </c>
      <c r="AG6" s="48">
        <f>AE24-1</f>
        <v>0.121</v>
      </c>
      <c r="AH6" s="48">
        <f>AF24-1</f>
        <v>0.15100000000000002</v>
      </c>
      <c r="AI6" s="48">
        <f>AG24-1</f>
        <v>0.10899999999999999</v>
      </c>
      <c r="AJ6" s="19">
        <f>N27-1</f>
        <v>0.1180000000000001</v>
      </c>
      <c r="AK6" s="48">
        <f>AH24-1</f>
        <v>0.10899999999999999</v>
      </c>
      <c r="AL6" s="48">
        <f>AI24-1</f>
        <v>6.2999999999999945E-2</v>
      </c>
      <c r="AM6" s="48">
        <f>AJ24-1</f>
        <v>2.4999999999999911E-2</v>
      </c>
      <c r="AN6" s="48">
        <f>AK24-1</f>
        <v>3.2000000000000028E-2</v>
      </c>
      <c r="AO6" s="19">
        <f>O27-1</f>
        <v>5.4000000000000048E-2</v>
      </c>
      <c r="AP6" s="48">
        <f>AL24-1</f>
        <v>2.200000000000002E-2</v>
      </c>
      <c r="AQ6" s="19"/>
      <c r="AR6" s="19"/>
      <c r="AS6" s="19"/>
      <c r="AT6" s="19"/>
      <c r="AU6" s="47">
        <v>1.6E-2</v>
      </c>
      <c r="AV6" s="47">
        <v>2.5000000000000001E-2</v>
      </c>
      <c r="AW6" s="47">
        <v>2.5000000000000001E-2</v>
      </c>
      <c r="AX6" s="17">
        <v>2.5000000000000001E-2</v>
      </c>
      <c r="AY6" s="47">
        <v>2.5000000000000001E-2</v>
      </c>
    </row>
    <row r="7" spans="1:51" s="5" customFormat="1" x14ac:dyDescent="0.2">
      <c r="A7" s="49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51" s="5" customFormat="1" x14ac:dyDescent="0.2">
      <c r="A8" s="64" t="s">
        <v>51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1"/>
      <c r="M8" s="50"/>
      <c r="N8" s="50"/>
      <c r="O8" s="50"/>
      <c r="P8" s="50"/>
      <c r="Q8" s="50"/>
      <c r="R8" s="50"/>
      <c r="S8" s="50"/>
      <c r="T8" s="50"/>
      <c r="U8" s="50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51" ht="20.25" customHeight="1" x14ac:dyDescent="0.2">
      <c r="A9" s="66" t="s">
        <v>52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38" t="s">
        <v>123</v>
      </c>
      <c r="AE9" s="38" t="s">
        <v>124</v>
      </c>
      <c r="AF9" s="38" t="s">
        <v>125</v>
      </c>
      <c r="AG9" s="38" t="s">
        <v>126</v>
      </c>
      <c r="AH9" s="54" t="s">
        <v>127</v>
      </c>
      <c r="AI9" s="54" t="s">
        <v>128</v>
      </c>
      <c r="AJ9" s="54" t="s">
        <v>130</v>
      </c>
      <c r="AK9" s="54" t="s">
        <v>132</v>
      </c>
      <c r="AL9" s="54" t="s">
        <v>135</v>
      </c>
      <c r="AW9" s="6"/>
    </row>
    <row r="10" spans="1:51" s="5" customFormat="1" ht="15" x14ac:dyDescent="0.25">
      <c r="A10" s="67" t="s">
        <v>100</v>
      </c>
      <c r="B10" s="119">
        <f>'2024Q1_LV'!B10</f>
        <v>6062653</v>
      </c>
      <c r="C10" s="119">
        <f>'2024Q1_LV'!C10</f>
        <v>6145398</v>
      </c>
      <c r="D10" s="119">
        <f>'2024Q1_LV'!D10</f>
        <v>6198236</v>
      </c>
      <c r="E10" s="119">
        <f>'2024Q1_LV'!E10</f>
        <v>6179344</v>
      </c>
      <c r="F10" s="119">
        <f>'2024Q1_LV'!F10</f>
        <v>6298822</v>
      </c>
      <c r="G10" s="119">
        <f>'2024Q1_LV'!G10</f>
        <v>6243592</v>
      </c>
      <c r="H10" s="119">
        <f>'2024Q1_LV'!H10</f>
        <v>6257397</v>
      </c>
      <c r="I10" s="119">
        <f>'2024Q1_LV'!I10</f>
        <v>6321643</v>
      </c>
      <c r="J10" s="119">
        <f>'2024Q1_LV'!J10</f>
        <v>6430890</v>
      </c>
      <c r="K10" s="119">
        <f>'2024Q1_LV'!K10</f>
        <v>6473972</v>
      </c>
      <c r="L10" s="119">
        <f>'2024Q1_LV'!L10</f>
        <v>6509601</v>
      </c>
      <c r="M10" s="119">
        <f>'2024Q1_LV'!M10</f>
        <v>6535509</v>
      </c>
      <c r="N10" s="119">
        <f>'2024Q1_LV'!N10</f>
        <v>6629519</v>
      </c>
      <c r="O10" s="119">
        <f>'2024Q1_LV'!O10</f>
        <v>6727460</v>
      </c>
      <c r="P10" s="119">
        <f>'2024Q1_LV'!P10</f>
        <v>6820547</v>
      </c>
      <c r="Q10" s="119">
        <f>'2024Q1_LV'!Q10</f>
        <v>6855842</v>
      </c>
      <c r="R10" s="119">
        <f>'2024Q1_LV'!R10</f>
        <v>6768871</v>
      </c>
      <c r="S10" s="119">
        <f>'2024Q1_LV'!S10</f>
        <v>6810134</v>
      </c>
      <c r="T10" s="119">
        <f>'2024Q1_LV'!T10</f>
        <v>6832189</v>
      </c>
      <c r="U10" s="119">
        <f>'2024Q1_LV'!U10</f>
        <v>6779602</v>
      </c>
      <c r="V10" s="119">
        <f>'2024Q1_LV'!V10</f>
        <v>6684915</v>
      </c>
      <c r="W10" s="119">
        <f>'2024Q1_LV'!W10</f>
        <v>6201375</v>
      </c>
      <c r="X10" s="119">
        <f>'2024Q1_LV'!X10</f>
        <v>6642254</v>
      </c>
      <c r="Y10" s="119">
        <f>'2024Q1_LV'!Y10</f>
        <v>6711062</v>
      </c>
      <c r="Z10" s="119">
        <f>'2024Q1_LV'!Z10</f>
        <v>6743804</v>
      </c>
      <c r="AA10" s="119">
        <f>'2024Q1_LV'!AA10</f>
        <v>6922834</v>
      </c>
      <c r="AB10" s="119">
        <f>'2024Q1_LV'!AB10</f>
        <v>7127816</v>
      </c>
      <c r="AC10" s="119">
        <f>'2024Q1_LV'!AC10</f>
        <v>7124304</v>
      </c>
      <c r="AD10" s="119">
        <f>'2024Q1_LV'!AD10</f>
        <v>7191589</v>
      </c>
      <c r="AE10" s="119">
        <f>'2024Q1_LV'!AE10</f>
        <v>7202918</v>
      </c>
      <c r="AF10" s="119">
        <f>'2024Q1_LV'!AF10</f>
        <v>7161937</v>
      </c>
      <c r="AG10" s="119">
        <f>'2024Q1_LV'!AG10</f>
        <v>7216045</v>
      </c>
      <c r="AH10" s="119">
        <f>'2024Q1_LV'!AH10</f>
        <v>7206549</v>
      </c>
      <c r="AI10" s="119">
        <f>'2024Q1_LV'!AI10</f>
        <v>7182650</v>
      </c>
      <c r="AJ10" s="119">
        <f>'2024Q1_LV'!AJ10</f>
        <v>7176544</v>
      </c>
      <c r="AK10" s="119">
        <f>'2024Q1_LV'!AK10</f>
        <v>7205985</v>
      </c>
      <c r="AL10" s="119">
        <f>'2024Q1_LV'!AL10</f>
        <v>7274116</v>
      </c>
      <c r="AW10" s="6"/>
    </row>
    <row r="11" spans="1:51" s="5" customFormat="1" ht="15" x14ac:dyDescent="0.25">
      <c r="A11" s="67" t="s">
        <v>53</v>
      </c>
      <c r="B11" s="119">
        <f>'2024Q1_LV'!B11</f>
        <v>6042376</v>
      </c>
      <c r="C11" s="119">
        <f>'2024Q1_LV'!C11</f>
        <v>6150459</v>
      </c>
      <c r="D11" s="119">
        <f>'2024Q1_LV'!D11</f>
        <v>6200879</v>
      </c>
      <c r="E11" s="119">
        <f>'2024Q1_LV'!E11</f>
        <v>6180733</v>
      </c>
      <c r="F11" s="119">
        <f>'2024Q1_LV'!F11</f>
        <v>6281310</v>
      </c>
      <c r="G11" s="119">
        <f>'2024Q1_LV'!G11</f>
        <v>6264329</v>
      </c>
      <c r="H11" s="119">
        <f>'2024Q1_LV'!H11</f>
        <v>6311678</v>
      </c>
      <c r="I11" s="119">
        <f>'2024Q1_LV'!I11</f>
        <v>6464177</v>
      </c>
      <c r="J11" s="119">
        <f>'2024Q1_LV'!J11</f>
        <v>6562741</v>
      </c>
      <c r="K11" s="119">
        <f>'2024Q1_LV'!K11</f>
        <v>6691137</v>
      </c>
      <c r="L11" s="119">
        <f>'2024Q1_LV'!L11</f>
        <v>6790824</v>
      </c>
      <c r="M11" s="119">
        <f>'2024Q1_LV'!M11</f>
        <v>6875932</v>
      </c>
      <c r="N11" s="119">
        <f>'2024Q1_LV'!N11</f>
        <v>7011970</v>
      </c>
      <c r="O11" s="119">
        <f>'2024Q1_LV'!O11</f>
        <v>7224869</v>
      </c>
      <c r="P11" s="119">
        <f>'2024Q1_LV'!P11</f>
        <v>7395709</v>
      </c>
      <c r="Q11" s="119">
        <f>'2024Q1_LV'!Q11</f>
        <v>7500581</v>
      </c>
      <c r="R11" s="119">
        <f>'2024Q1_LV'!R11</f>
        <v>7559755</v>
      </c>
      <c r="S11" s="119">
        <f>'2024Q1_LV'!S11</f>
        <v>7626963</v>
      </c>
      <c r="T11" s="119">
        <f>'2024Q1_LV'!T11</f>
        <v>7692790</v>
      </c>
      <c r="U11" s="119">
        <f>'2024Q1_LV'!U11</f>
        <v>7686567</v>
      </c>
      <c r="V11" s="119">
        <f>'2024Q1_LV'!V11</f>
        <v>7718434</v>
      </c>
      <c r="W11" s="119">
        <f>'2024Q1_LV'!W11</f>
        <v>7080018</v>
      </c>
      <c r="X11" s="119">
        <f>'2024Q1_LV'!X11</f>
        <v>7590204</v>
      </c>
      <c r="Y11" s="119">
        <f>'2024Q1_LV'!Y11</f>
        <v>7723355</v>
      </c>
      <c r="Z11" s="119">
        <f>'2024Q1_LV'!Z11</f>
        <v>7825870</v>
      </c>
      <c r="AA11" s="119">
        <f>'2024Q1_LV'!AA11</f>
        <v>8114385</v>
      </c>
      <c r="AB11" s="119">
        <f>'2024Q1_LV'!AB11</f>
        <v>8479031</v>
      </c>
      <c r="AC11" s="119">
        <f>'2024Q1_LV'!AC11</f>
        <v>8798941</v>
      </c>
      <c r="AD11" s="119">
        <f>'2024Q1_LV'!AD11</f>
        <v>9083934</v>
      </c>
      <c r="AE11" s="119">
        <f>'2024Q1_LV'!AE11</f>
        <v>9475425</v>
      </c>
      <c r="AF11" s="119">
        <f>'2024Q1_LV'!AF11</f>
        <v>9789197</v>
      </c>
      <c r="AG11" s="119">
        <f>'2024Q1_LV'!AG11</f>
        <v>9900866</v>
      </c>
      <c r="AH11" s="119">
        <f>'2024Q1_LV'!AH11</f>
        <v>10068727</v>
      </c>
      <c r="AI11" s="119">
        <f>'2024Q1_LV'!AI11</f>
        <v>10045867</v>
      </c>
      <c r="AJ11" s="119">
        <f>'2024Q1_LV'!AJ11</f>
        <v>10059849</v>
      </c>
      <c r="AK11" s="119">
        <f>'2024Q1_LV'!AK11</f>
        <v>10208703</v>
      </c>
      <c r="AL11" s="119">
        <f>'2024Q1_LV'!AL11</f>
        <v>10368067</v>
      </c>
      <c r="AW11" s="6"/>
    </row>
    <row r="12" spans="1:51" x14ac:dyDescent="0.2">
      <c r="A12" s="6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6"/>
      <c r="AV12" s="39"/>
      <c r="AW12" s="6"/>
    </row>
    <row r="13" spans="1:51" x14ac:dyDescent="0.2">
      <c r="A13" s="53" t="s">
        <v>54</v>
      </c>
      <c r="F13" s="44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54">
        <v>2023</v>
      </c>
      <c r="P13" s="49"/>
      <c r="Q13" s="49"/>
      <c r="R13" s="49"/>
      <c r="S13" s="49"/>
      <c r="T13" s="49"/>
      <c r="U13" s="49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6"/>
      <c r="AV13" s="40"/>
      <c r="AW13" s="6"/>
    </row>
    <row r="14" spans="1:51" s="5" customFormat="1" ht="15" x14ac:dyDescent="0.25">
      <c r="A14" s="67" t="s">
        <v>101</v>
      </c>
      <c r="B14" s="57"/>
      <c r="C14" s="57"/>
      <c r="D14" s="57"/>
      <c r="E14" s="57"/>
      <c r="F14" s="44"/>
      <c r="G14" s="119">
        <f>'2024Q1_LV'!G14</f>
        <v>24572126</v>
      </c>
      <c r="H14" s="119">
        <f>'2024Q1_LV'!H14</f>
        <v>25154145</v>
      </c>
      <c r="I14" s="119">
        <f>'2024Q1_LV'!I14</f>
        <v>25987370</v>
      </c>
      <c r="J14" s="119">
        <f>'2024Q1_LV'!J14</f>
        <v>27024401</v>
      </c>
      <c r="K14" s="119">
        <f>'2024Q1_LV'!K14</f>
        <v>27183170</v>
      </c>
      <c r="L14" s="119">
        <f>'2024Q1_LV'!L14</f>
        <v>26228007</v>
      </c>
      <c r="M14" s="119">
        <f>'2024Q1_LV'!M14</f>
        <v>27993607</v>
      </c>
      <c r="N14" s="119">
        <f>'2024Q1_LV'!N14</f>
        <v>28820743</v>
      </c>
      <c r="O14" s="119">
        <f>'2024Q1_LV'!O14</f>
        <v>28739313</v>
      </c>
      <c r="P14" s="49"/>
      <c r="Q14" s="49"/>
      <c r="R14" s="49"/>
      <c r="S14" s="49"/>
      <c r="T14" s="49"/>
      <c r="U14" s="49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6"/>
      <c r="AV14" s="40"/>
      <c r="AW14" s="6"/>
    </row>
    <row r="15" spans="1:51" s="5" customFormat="1" ht="15" x14ac:dyDescent="0.25">
      <c r="A15" s="67" t="s">
        <v>53</v>
      </c>
      <c r="B15" s="57"/>
      <c r="C15" s="57"/>
      <c r="D15" s="57"/>
      <c r="E15" s="57"/>
      <c r="F15" s="44"/>
      <c r="G15" s="119">
        <f>'2024Q1_LV'!G15</f>
        <v>24572126</v>
      </c>
      <c r="H15" s="119">
        <f>'2024Q1_LV'!H15</f>
        <v>25371324</v>
      </c>
      <c r="I15" s="119">
        <f>'2024Q1_LV'!I15</f>
        <v>26984433</v>
      </c>
      <c r="J15" s="119">
        <f>'2024Q1_LV'!J15</f>
        <v>29153556</v>
      </c>
      <c r="K15" s="119">
        <f>'2024Q1_LV'!K15</f>
        <v>30572869</v>
      </c>
      <c r="L15" s="119">
        <f>'2024Q1_LV'!L15</f>
        <v>30109462</v>
      </c>
      <c r="M15" s="119">
        <f>'2024Q1_LV'!M15</f>
        <v>33348932</v>
      </c>
      <c r="N15" s="119">
        <f>'2024Q1_LV'!N15</f>
        <v>38386187</v>
      </c>
      <c r="O15" s="119">
        <f>'2024Q1_LV'!O15</f>
        <v>40348048</v>
      </c>
      <c r="P15" s="49"/>
      <c r="Q15" s="49"/>
      <c r="R15" s="49"/>
      <c r="S15" s="49"/>
      <c r="T15" s="49"/>
      <c r="U15" s="49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6"/>
      <c r="AV15" s="6"/>
      <c r="AW15" s="6"/>
    </row>
    <row r="16" spans="1:51" s="5" customFormat="1" x14ac:dyDescent="0.2">
      <c r="A16" s="6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6"/>
      <c r="AV16" s="6"/>
      <c r="AW16" s="6"/>
    </row>
    <row r="17" spans="1:51" x14ac:dyDescent="0.2">
      <c r="A17" s="53" t="s">
        <v>55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38" t="s">
        <v>123</v>
      </c>
      <c r="AE17" s="38" t="s">
        <v>124</v>
      </c>
      <c r="AF17" s="38" t="s">
        <v>125</v>
      </c>
      <c r="AG17" s="38" t="s">
        <v>126</v>
      </c>
      <c r="AH17" s="54" t="s">
        <v>127</v>
      </c>
      <c r="AI17" s="54" t="s">
        <v>128</v>
      </c>
      <c r="AJ17" s="54" t="s">
        <v>130</v>
      </c>
      <c r="AK17" s="54" t="s">
        <v>132</v>
      </c>
      <c r="AL17" s="54" t="s">
        <v>135</v>
      </c>
      <c r="AW17" s="6"/>
    </row>
    <row r="18" spans="1:51" ht="15" x14ac:dyDescent="0.25">
      <c r="A18" s="69" t="s">
        <v>56</v>
      </c>
      <c r="B18" s="120">
        <f>'2024Q1_LV'!B18</f>
        <v>20567.5</v>
      </c>
      <c r="C18" s="120">
        <f>'2024Q1_LV'!C18</f>
        <v>20878.5</v>
      </c>
      <c r="D18" s="120">
        <f>'2024Q1_LV'!D18</f>
        <v>20595.8</v>
      </c>
      <c r="E18" s="120">
        <f>'2024Q1_LV'!E18</f>
        <v>20577.7</v>
      </c>
      <c r="F18" s="120">
        <f>'2024Q1_LV'!F18</f>
        <v>20476</v>
      </c>
      <c r="G18" s="120">
        <f>'2024Q1_LV'!G18</f>
        <v>20732.7</v>
      </c>
      <c r="H18" s="120">
        <f>'2024Q1_LV'!H18</f>
        <v>20641.900000000001</v>
      </c>
      <c r="I18" s="120">
        <f>'2024Q1_LV'!I18</f>
        <v>20885.099999999999</v>
      </c>
      <c r="J18" s="120">
        <f>'2024Q1_LV'!J18</f>
        <v>21128.1</v>
      </c>
      <c r="K18" s="120">
        <f>'2024Q1_LV'!K18</f>
        <v>21374.400000000001</v>
      </c>
      <c r="L18" s="120">
        <f>'2024Q1_LV'!L18</f>
        <v>21237.599999999999</v>
      </c>
      <c r="M18" s="120">
        <f>'2024Q1_LV'!M18</f>
        <v>21420</v>
      </c>
      <c r="N18" s="120">
        <f>'2024Q1_LV'!N18</f>
        <v>21548.9</v>
      </c>
      <c r="O18" s="120">
        <f>'2024Q1_LV'!O18</f>
        <v>21877.200000000001</v>
      </c>
      <c r="P18" s="120">
        <f>'2024Q1_LV'!P18</f>
        <v>21850.9</v>
      </c>
      <c r="Q18" s="120">
        <f>'2024Q1_LV'!Q18</f>
        <v>22041.4</v>
      </c>
      <c r="R18" s="120">
        <f>'2024Q1_LV'!R18</f>
        <v>22174.2</v>
      </c>
      <c r="S18" s="120">
        <f>'2024Q1_LV'!S18</f>
        <v>22593.7</v>
      </c>
      <c r="T18" s="120">
        <f>'2024Q1_LV'!T18</f>
        <v>22476.7</v>
      </c>
      <c r="U18" s="120">
        <f>'2024Q1_LV'!U18</f>
        <v>22528.799999999999</v>
      </c>
      <c r="V18" s="120">
        <f>'2024Q1_LV'!V18</f>
        <v>22604.7</v>
      </c>
      <c r="W18" s="120">
        <f>'2024Q1_LV'!W18</f>
        <v>22498</v>
      </c>
      <c r="X18" s="120">
        <f>'2024Q1_LV'!X18</f>
        <v>22476.799999999999</v>
      </c>
      <c r="Y18" s="120">
        <f>'2024Q1_LV'!Y18</f>
        <v>22390.400000000001</v>
      </c>
      <c r="Z18" s="120">
        <f>'2024Q1_LV'!Z18</f>
        <v>22576.799999999999</v>
      </c>
      <c r="AA18" s="120">
        <f>'2024Q1_LV'!AA18</f>
        <v>23021.8</v>
      </c>
      <c r="AB18" s="120">
        <f>'2024Q1_LV'!AB18</f>
        <v>23329.4</v>
      </c>
      <c r="AC18" s="120">
        <f>'2024Q1_LV'!AC18</f>
        <v>23989.200000000001</v>
      </c>
      <c r="AD18" s="120">
        <f>'2024Q1_LV'!AD18</f>
        <v>24660.1</v>
      </c>
      <c r="AE18" s="120">
        <f>'2024Q1_LV'!AE18</f>
        <v>26798.5</v>
      </c>
      <c r="AF18" s="120">
        <f>'2024Q1_LV'!AF18</f>
        <v>28402.7</v>
      </c>
      <c r="AG18" s="120">
        <f>'2024Q1_LV'!AG18</f>
        <v>29140.3</v>
      </c>
      <c r="AH18" s="120">
        <f>'2024Q1_LV'!AH18</f>
        <v>29503.5</v>
      </c>
      <c r="AI18" s="120">
        <f>'2024Q1_LV'!AI18</f>
        <v>29915.8</v>
      </c>
      <c r="AJ18" s="120">
        <f>'2024Q1_LV'!AJ18</f>
        <v>29828.6</v>
      </c>
      <c r="AK18" s="120">
        <f>'2024Q1_LV'!AK18</f>
        <v>29496.2</v>
      </c>
      <c r="AL18" s="120">
        <f>'2024Q1_LV'!AL18</f>
        <v>29726.1</v>
      </c>
      <c r="AW18" s="6"/>
    </row>
    <row r="19" spans="1:51" x14ac:dyDescent="0.2">
      <c r="A19" s="6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6"/>
      <c r="AV19" s="6"/>
      <c r="AW19" s="6"/>
    </row>
    <row r="20" spans="1:51" x14ac:dyDescent="0.2">
      <c r="A20" s="53" t="s">
        <v>57</v>
      </c>
      <c r="F20" s="44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>
        <v>2023</v>
      </c>
      <c r="P20" s="49"/>
      <c r="Q20" s="49"/>
      <c r="R20" s="49"/>
      <c r="S20" s="49"/>
      <c r="T20" s="49"/>
      <c r="U20" s="49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6"/>
      <c r="AV20" s="6"/>
      <c r="AW20" s="6"/>
    </row>
    <row r="21" spans="1:51" ht="34.5" customHeight="1" x14ac:dyDescent="0.2">
      <c r="A21" s="69" t="s">
        <v>58</v>
      </c>
      <c r="B21" s="50"/>
      <c r="C21" s="50"/>
      <c r="D21" s="50"/>
      <c r="E21" s="50"/>
      <c r="F21" s="122"/>
      <c r="G21" s="77">
        <f>'2024Q1_LV'!G21</f>
        <v>2E-3</v>
      </c>
      <c r="H21" s="77">
        <f>SUM(F18:I18)/SUM(B18:E18)-1</f>
        <v>1.4064476304020967E-3</v>
      </c>
      <c r="I21" s="77">
        <f>SUM(J18:M18)/SUM(F18:I18)-1</f>
        <v>2.930294902925823E-2</v>
      </c>
      <c r="J21" s="77">
        <f>SUM(N18:Q18)/SUM(J18:M18)-1</f>
        <v>2.5344028482822356E-2</v>
      </c>
      <c r="K21" s="77">
        <f>SUM(R18:U18)/SUM(N18:Q18)-1</f>
        <v>2.811549455784812E-2</v>
      </c>
      <c r="L21" s="77">
        <f>SUM(V18:Y18)/SUM(R18:U18)-1</f>
        <v>2.1888443570143856E-3</v>
      </c>
      <c r="M21" s="77">
        <f>SUM(Z18:AC18)/SUM(V18:Y18)-1</f>
        <v>3.2758733754288949E-2</v>
      </c>
      <c r="N21" s="77">
        <f>SUM(AD18:AG18)/SUM(Z18:AC18)-1</f>
        <v>0.17310465661901153</v>
      </c>
      <c r="O21" s="77">
        <f>SUM(AH18:AK18)/SUM(AD18:AG18)-1</f>
        <v>8.9379421953439175E-2</v>
      </c>
      <c r="P21" s="49"/>
      <c r="Q21" s="49"/>
      <c r="R21" s="49"/>
      <c r="S21" s="49"/>
      <c r="T21" s="49"/>
      <c r="U21" s="49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6"/>
      <c r="AV21" s="74"/>
      <c r="AW21" s="74"/>
      <c r="AX21" s="74"/>
      <c r="AY21" s="71"/>
    </row>
    <row r="22" spans="1:51" x14ac:dyDescent="0.2">
      <c r="A22" s="6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6"/>
      <c r="AV22" s="74"/>
      <c r="AW22" s="74"/>
      <c r="AX22" s="74"/>
      <c r="AY22" s="72"/>
    </row>
    <row r="23" spans="1:51" x14ac:dyDescent="0.2">
      <c r="A23" s="53" t="s">
        <v>59</v>
      </c>
      <c r="B23" s="54" t="s">
        <v>14</v>
      </c>
      <c r="C23" s="54" t="s">
        <v>15</v>
      </c>
      <c r="D23" s="54" t="s">
        <v>16</v>
      </c>
      <c r="E23" s="54" t="s">
        <v>17</v>
      </c>
      <c r="F23" s="54" t="s">
        <v>18</v>
      </c>
      <c r="G23" s="54" t="s">
        <v>19</v>
      </c>
      <c r="H23" s="54" t="s">
        <v>20</v>
      </c>
      <c r="I23" s="54" t="s">
        <v>21</v>
      </c>
      <c r="J23" s="54" t="s">
        <v>22</v>
      </c>
      <c r="K23" s="54" t="s">
        <v>23</v>
      </c>
      <c r="L23" s="54" t="s">
        <v>24</v>
      </c>
      <c r="M23" s="54" t="s">
        <v>25</v>
      </c>
      <c r="N23" s="54" t="s">
        <v>26</v>
      </c>
      <c r="O23" s="54" t="s">
        <v>27</v>
      </c>
      <c r="P23" s="54" t="s">
        <v>28</v>
      </c>
      <c r="Q23" s="54" t="s">
        <v>29</v>
      </c>
      <c r="R23" s="38" t="s">
        <v>30</v>
      </c>
      <c r="S23" s="38" t="s">
        <v>31</v>
      </c>
      <c r="T23" s="38" t="s">
        <v>32</v>
      </c>
      <c r="U23" s="38" t="s">
        <v>98</v>
      </c>
      <c r="V23" s="38" t="s">
        <v>104</v>
      </c>
      <c r="W23" s="38" t="s">
        <v>106</v>
      </c>
      <c r="X23" s="38" t="s">
        <v>107</v>
      </c>
      <c r="Y23" s="38" t="s">
        <v>108</v>
      </c>
      <c r="Z23" s="38" t="s">
        <v>118</v>
      </c>
      <c r="AA23" s="38" t="s">
        <v>120</v>
      </c>
      <c r="AB23" s="38" t="s">
        <v>121</v>
      </c>
      <c r="AC23" s="38" t="s">
        <v>122</v>
      </c>
      <c r="AD23" s="38" t="s">
        <v>123</v>
      </c>
      <c r="AE23" s="38" t="s">
        <v>124</v>
      </c>
      <c r="AF23" s="38" t="s">
        <v>125</v>
      </c>
      <c r="AG23" s="38" t="s">
        <v>126</v>
      </c>
      <c r="AH23" s="54" t="s">
        <v>127</v>
      </c>
      <c r="AI23" s="54" t="s">
        <v>128</v>
      </c>
      <c r="AJ23" s="54" t="s">
        <v>130</v>
      </c>
      <c r="AK23" s="54" t="s">
        <v>132</v>
      </c>
      <c r="AL23" s="54" t="s">
        <v>135</v>
      </c>
      <c r="AV23" s="74"/>
      <c r="AW23" s="74"/>
      <c r="AX23" s="74"/>
      <c r="AY23" s="72"/>
    </row>
    <row r="24" spans="1:51" ht="25.5" x14ac:dyDescent="0.25">
      <c r="A24" s="69" t="s">
        <v>60</v>
      </c>
      <c r="B24" s="121">
        <f>'2024Q1_LV'!B25</f>
        <v>1.002</v>
      </c>
      <c r="C24" s="121">
        <f>'2024Q1_LV'!C25</f>
        <v>1.006</v>
      </c>
      <c r="D24" s="121">
        <f>'2024Q1_LV'!D25</f>
        <v>1.004</v>
      </c>
      <c r="E24" s="121">
        <f>'2024Q1_LV'!E25</f>
        <v>0.99299999999999999</v>
      </c>
      <c r="F24" s="121">
        <f>'2024Q1_LV'!F25</f>
        <v>1.0009999999999999</v>
      </c>
      <c r="G24" s="121">
        <f>'2024Q1_LV'!G25</f>
        <v>1.002</v>
      </c>
      <c r="H24" s="121">
        <f>'2024Q1_LV'!H25</f>
        <v>1.008</v>
      </c>
      <c r="I24" s="121">
        <f>'2024Q1_LV'!I25</f>
        <v>1.022</v>
      </c>
      <c r="J24" s="121">
        <f>'2024Q1_LV'!J25</f>
        <v>1.0209999999999999</v>
      </c>
      <c r="K24" s="121">
        <f>'2024Q1_LV'!K25</f>
        <v>1.032</v>
      </c>
      <c r="L24" s="121">
        <f>'2024Q1_LV'!L25</f>
        <v>1.0349999999999999</v>
      </c>
      <c r="M24" s="121">
        <f>'2024Q1_LV'!M25</f>
        <v>1.028</v>
      </c>
      <c r="N24" s="121">
        <f>'2024Q1_LV'!N25</f>
        <v>1.0369999999999999</v>
      </c>
      <c r="O24" s="121">
        <f>'2024Q1_LV'!O25</f>
        <v>1.038</v>
      </c>
      <c r="P24" s="121">
        <f>'2024Q1_LV'!P25</f>
        <v>1.0409999999999999</v>
      </c>
      <c r="Q24" s="121">
        <f>'2024Q1_LV'!Q25</f>
        <v>1.04</v>
      </c>
      <c r="R24" s="121">
        <f>'2024Q1_LV'!R25</f>
        <v>1.0580000000000001</v>
      </c>
      <c r="S24" s="121">
        <f>'2024Q1_LV'!S25</f>
        <v>1.042</v>
      </c>
      <c r="T24" s="121">
        <f>'2024Q1_LV'!T25</f>
        <v>1.0369999999999999</v>
      </c>
      <c r="U24" s="121">
        <f>'2024Q1_LV'!U25</f>
        <v>1.036</v>
      </c>
      <c r="V24" s="121">
        <f>'2024Q1_LV'!V25</f>
        <v>1.0349999999999999</v>
      </c>
      <c r="W24" s="121">
        <f>'2024Q1_LV'!W25</f>
        <v>1.0189999999999999</v>
      </c>
      <c r="X24" s="121">
        <f>'2024Q1_LV'!X25</f>
        <v>1.014</v>
      </c>
      <c r="Y24" s="121">
        <f>'2024Q1_LV'!Y25</f>
        <v>1.0149999999999999</v>
      </c>
      <c r="Z24" s="121">
        <f>'2024Q1_LV'!Z25</f>
        <v>1.004</v>
      </c>
      <c r="AA24" s="121">
        <f>'2024Q1_LV'!AA25</f>
        <v>1.026</v>
      </c>
      <c r="AB24" s="121">
        <f>'2024Q1_LV'!AB25</f>
        <v>1.0429999999999999</v>
      </c>
      <c r="AC24" s="121">
        <f>'2024Q1_LV'!AC25</f>
        <v>1.0720000000000001</v>
      </c>
      <c r="AD24" s="121">
        <f>'2024Q1_LV'!AD25</f>
        <v>1.0880000000000001</v>
      </c>
      <c r="AE24" s="121">
        <f>'2024Q1_LV'!AE25</f>
        <v>1.121</v>
      </c>
      <c r="AF24" s="121">
        <f>'2024Q1_LV'!AF25</f>
        <v>1.151</v>
      </c>
      <c r="AG24" s="121">
        <f>'2024Q1_LV'!AG25</f>
        <v>1.109</v>
      </c>
      <c r="AH24" s="121">
        <f>'2024Q1_LV'!AH25</f>
        <v>1.109</v>
      </c>
      <c r="AI24" s="121">
        <f>'2024Q1_LV'!AI25</f>
        <v>1.0629999999999999</v>
      </c>
      <c r="AJ24" s="121">
        <f>'2024Q1_LV'!AJ25</f>
        <v>1.0249999999999999</v>
      </c>
      <c r="AK24" s="121">
        <f>'2024Q1_LV'!AK25</f>
        <v>1.032</v>
      </c>
      <c r="AL24" s="121">
        <f>'2024Q1_LV'!AL25</f>
        <v>1.022</v>
      </c>
      <c r="AV24" s="74"/>
      <c r="AW24" s="74"/>
      <c r="AX24" s="74"/>
      <c r="AY24" s="73"/>
    </row>
    <row r="25" spans="1:51" x14ac:dyDescent="0.2">
      <c r="A25" s="6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6"/>
      <c r="AV25" s="6"/>
      <c r="AW25" s="6"/>
    </row>
    <row r="26" spans="1:51" x14ac:dyDescent="0.2">
      <c r="A26" s="53" t="s">
        <v>61</v>
      </c>
      <c r="F26" s="44"/>
      <c r="G26" s="54">
        <v>2015</v>
      </c>
      <c r="H26" s="54">
        <v>2016</v>
      </c>
      <c r="I26" s="54">
        <v>2017</v>
      </c>
      <c r="J26" s="54">
        <v>2018</v>
      </c>
      <c r="K26" s="54">
        <v>2019</v>
      </c>
      <c r="L26" s="54">
        <v>2020</v>
      </c>
      <c r="M26" s="54">
        <v>2021</v>
      </c>
      <c r="N26" s="54">
        <v>2022</v>
      </c>
      <c r="O26" s="54">
        <v>2023</v>
      </c>
      <c r="P26" s="49"/>
      <c r="Q26" s="49"/>
      <c r="R26" s="49"/>
      <c r="S26" s="49"/>
      <c r="T26" s="49"/>
      <c r="U26" s="49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6"/>
      <c r="AV26" s="6"/>
      <c r="AW26" s="6"/>
    </row>
    <row r="27" spans="1:51" ht="15" x14ac:dyDescent="0.25">
      <c r="A27" s="69" t="s">
        <v>62</v>
      </c>
      <c r="B27" s="50"/>
      <c r="C27" s="50"/>
      <c r="D27" s="50"/>
      <c r="E27" s="50"/>
      <c r="F27" s="49"/>
      <c r="G27" s="121">
        <f>'2024Q1_LV'!G28</f>
        <v>1.0009999999999999</v>
      </c>
      <c r="H27" s="121">
        <f>'2024Q1_LV'!H28</f>
        <v>1.0089999999999999</v>
      </c>
      <c r="I27" s="121">
        <f>'2024Q1_LV'!I28</f>
        <v>1.0289999999999999</v>
      </c>
      <c r="J27" s="121">
        <f>'2024Q1_LV'!J28</f>
        <v>1.0389999999999999</v>
      </c>
      <c r="K27" s="121">
        <f>'2024Q1_LV'!K28</f>
        <v>1.0429999999999999</v>
      </c>
      <c r="L27" s="121">
        <f>'2024Q1_LV'!L28</f>
        <v>1.0209999999999999</v>
      </c>
      <c r="M27" s="121">
        <f>'2024Q1_LV'!M28</f>
        <v>1.038</v>
      </c>
      <c r="N27" s="121">
        <f>'2024Q1_LV'!N28</f>
        <v>1.1180000000000001</v>
      </c>
      <c r="O27" s="121">
        <f>'2024Q1_LV'!O28</f>
        <v>1.054</v>
      </c>
      <c r="P27" s="49"/>
      <c r="Q27" s="49"/>
      <c r="R27" s="49"/>
      <c r="S27" s="49"/>
      <c r="T27" s="49"/>
      <c r="U27" s="49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6"/>
      <c r="AV27" s="6"/>
      <c r="AW27" s="6"/>
    </row>
    <row r="28" spans="1:51" x14ac:dyDescent="0.2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51" ht="15" hidden="1" x14ac:dyDescent="0.2">
      <c r="L29" s="124"/>
      <c r="M29" s="124"/>
      <c r="N29" s="124"/>
      <c r="O29" s="124"/>
    </row>
    <row r="30" spans="1:51" ht="15" hidden="1" x14ac:dyDescent="0.2">
      <c r="L30" s="126"/>
      <c r="M30" s="126"/>
      <c r="N30" s="126"/>
      <c r="O30" s="126"/>
    </row>
    <row r="32" spans="1:51" ht="15" hidden="1" x14ac:dyDescent="0.2">
      <c r="L32" s="124"/>
      <c r="M32" s="124"/>
      <c r="N32" s="124"/>
      <c r="O32" s="124"/>
    </row>
  </sheetData>
  <mergeCells count="20">
    <mergeCell ref="AO1:AO2"/>
    <mergeCell ref="AJ1:AJ2"/>
    <mergeCell ref="AK1:AN1"/>
    <mergeCell ref="AU1:AX1"/>
    <mergeCell ref="P1:P2"/>
    <mergeCell ref="U1:U2"/>
    <mergeCell ref="Q1:T1"/>
    <mergeCell ref="V1:Y1"/>
    <mergeCell ref="Z1:Z2"/>
    <mergeCell ref="AA1:AD1"/>
    <mergeCell ref="AE1:AE2"/>
    <mergeCell ref="AF1:AI1"/>
    <mergeCell ref="AP1:AS1"/>
    <mergeCell ref="AT1:AT2"/>
    <mergeCell ref="L1:O1"/>
    <mergeCell ref="A1:A2"/>
    <mergeCell ref="B1:E1"/>
    <mergeCell ref="F1:F2"/>
    <mergeCell ref="G1:J1"/>
    <mergeCell ref="K1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1"/>
  <sheetViews>
    <sheetView showGridLines="0" zoomScale="50" zoomScaleNormal="50" workbookViewId="0">
      <selection sqref="A1:G1"/>
    </sheetView>
  </sheetViews>
  <sheetFormatPr defaultColWidth="0" defaultRowHeight="14.25" customHeight="1" zeroHeight="1" x14ac:dyDescent="0.2"/>
  <cols>
    <col min="1" max="1" width="10.28515625" style="96" customWidth="1"/>
    <col min="2" max="2" width="12.140625" style="96" customWidth="1"/>
    <col min="3" max="3" width="13.42578125" style="96" customWidth="1"/>
    <col min="4" max="4" width="12" style="96" customWidth="1"/>
    <col min="5" max="5" width="11.28515625" style="96" customWidth="1"/>
    <col min="6" max="6" width="10.7109375" style="96" customWidth="1"/>
    <col min="7" max="7" width="12" style="96" customWidth="1"/>
    <col min="8" max="8" width="25.42578125" style="96" customWidth="1"/>
    <col min="9" max="10" width="8.7109375" style="96" customWidth="1"/>
    <col min="11" max="11" width="10.28515625" style="96" customWidth="1"/>
    <col min="12" max="12" width="14.28515625" style="96" customWidth="1"/>
    <col min="13" max="13" width="12.140625" style="96" customWidth="1"/>
    <col min="14" max="14" width="10.28515625" style="96" customWidth="1"/>
    <col min="15" max="15" width="8.7109375" style="96" customWidth="1"/>
    <col min="16" max="16" width="9.28515625" style="96" customWidth="1"/>
    <col min="17" max="27" width="8.7109375" style="96" customWidth="1"/>
    <col min="28" max="16384" width="8.7109375" style="96" hidden="1"/>
  </cols>
  <sheetData>
    <row r="1" spans="1:16" s="24" customFormat="1" ht="14.1" customHeight="1" x14ac:dyDescent="0.25">
      <c r="A1" s="182" t="s">
        <v>63</v>
      </c>
      <c r="B1" s="182"/>
      <c r="C1" s="182"/>
      <c r="D1" s="182"/>
      <c r="E1" s="182"/>
      <c r="F1" s="182"/>
      <c r="G1" s="182"/>
      <c r="J1" s="183" t="s">
        <v>64</v>
      </c>
      <c r="K1" s="183"/>
      <c r="L1" s="183"/>
      <c r="M1" s="183"/>
      <c r="N1" s="183"/>
      <c r="O1" s="183"/>
      <c r="P1" s="183"/>
    </row>
    <row r="2" spans="1:16" s="24" customFormat="1" ht="14.65" customHeight="1" x14ac:dyDescent="0.2">
      <c r="A2" s="184" t="s">
        <v>65</v>
      </c>
      <c r="B2" s="184"/>
      <c r="C2" s="184"/>
      <c r="D2" s="184"/>
      <c r="E2" s="184"/>
      <c r="F2" s="184"/>
      <c r="G2" s="184"/>
      <c r="J2" s="183"/>
      <c r="K2" s="183"/>
      <c r="L2" s="183"/>
      <c r="M2" s="183"/>
      <c r="N2" s="183"/>
      <c r="O2" s="183"/>
      <c r="P2" s="183"/>
    </row>
    <row r="3" spans="1:16" s="24" customFormat="1" ht="14.65" customHeight="1" x14ac:dyDescent="0.25">
      <c r="A3" s="184" t="s">
        <v>66</v>
      </c>
      <c r="B3" s="184"/>
      <c r="C3" s="184"/>
      <c r="D3" s="184"/>
      <c r="E3" s="184"/>
      <c r="F3" s="184"/>
      <c r="G3" s="184"/>
      <c r="J3" s="183"/>
      <c r="K3" s="183"/>
      <c r="L3" s="183"/>
      <c r="M3" s="183"/>
      <c r="N3" s="183"/>
      <c r="O3" s="183"/>
      <c r="P3" s="183"/>
    </row>
    <row r="4" spans="1:16" s="24" customFormat="1" ht="22.5" x14ac:dyDescent="0.2">
      <c r="A4" s="78"/>
      <c r="B4" s="79" t="s">
        <v>67</v>
      </c>
      <c r="C4" s="79" t="s">
        <v>68</v>
      </c>
      <c r="D4" s="79" t="s">
        <v>69</v>
      </c>
      <c r="E4" s="79" t="s">
        <v>70</v>
      </c>
      <c r="F4" s="79" t="s">
        <v>71</v>
      </c>
      <c r="G4" s="79" t="s">
        <v>72</v>
      </c>
      <c r="H4" s="78"/>
      <c r="I4" s="78"/>
      <c r="J4" s="78"/>
      <c r="K4" s="79" t="s">
        <v>8</v>
      </c>
      <c r="L4" s="79" t="s">
        <v>68</v>
      </c>
      <c r="M4" s="79" t="s">
        <v>69</v>
      </c>
      <c r="N4" s="79" t="s">
        <v>70</v>
      </c>
      <c r="O4" s="79" t="s">
        <v>71</v>
      </c>
      <c r="P4" s="79" t="s">
        <v>72</v>
      </c>
    </row>
    <row r="5" spans="1:16" s="24" customFormat="1" ht="45" x14ac:dyDescent="0.2">
      <c r="A5" s="78"/>
      <c r="B5" s="79" t="s">
        <v>73</v>
      </c>
      <c r="C5" s="79" t="s">
        <v>74</v>
      </c>
      <c r="D5" s="79" t="s">
        <v>75</v>
      </c>
      <c r="E5" s="79" t="s">
        <v>76</v>
      </c>
      <c r="F5" s="79" t="s">
        <v>77</v>
      </c>
      <c r="G5" s="79" t="s">
        <v>78</v>
      </c>
      <c r="H5" s="78"/>
      <c r="I5" s="78"/>
      <c r="J5" s="80"/>
      <c r="K5" s="79" t="s">
        <v>47</v>
      </c>
      <c r="L5" s="79" t="s">
        <v>74</v>
      </c>
      <c r="M5" s="79" t="s">
        <v>75</v>
      </c>
      <c r="N5" s="79" t="s">
        <v>76</v>
      </c>
      <c r="O5" s="79" t="s">
        <v>77</v>
      </c>
      <c r="P5" s="79" t="s">
        <v>79</v>
      </c>
    </row>
    <row r="6" spans="1:16" s="24" customFormat="1" ht="15" x14ac:dyDescent="0.25">
      <c r="A6" s="81" t="s">
        <v>80</v>
      </c>
      <c r="B6" s="98">
        <v>5757609</v>
      </c>
      <c r="C6" s="98">
        <v>3412912</v>
      </c>
      <c r="D6" s="98">
        <v>1047204</v>
      </c>
      <c r="E6" s="98">
        <v>1455407</v>
      </c>
      <c r="F6" s="98">
        <v>3337042</v>
      </c>
      <c r="G6" s="98">
        <v>-3647328</v>
      </c>
      <c r="H6" s="82"/>
      <c r="I6" s="83">
        <v>2014</v>
      </c>
      <c r="J6" s="81" t="s">
        <v>7</v>
      </c>
      <c r="K6" s="84">
        <f t="shared" ref="K6:K17" si="0">(B13/B9-1)*100</f>
        <v>1.423737852652307</v>
      </c>
      <c r="L6" s="84">
        <f t="shared" ref="L6:L31" si="1">(C13-C9)/B9*100</f>
        <v>0.48936312049597502</v>
      </c>
      <c r="M6" s="84">
        <f t="shared" ref="M6:M31" si="2">(D13-D9)/B9*100</f>
        <v>0.60918702051733453</v>
      </c>
      <c r="N6" s="84">
        <f t="shared" ref="N6:N28" si="3">(E13-E9)/B9*100</f>
        <v>0.23568541447573388</v>
      </c>
      <c r="O6" s="84">
        <f t="shared" ref="O6:O31" si="4">(F13-F9)/B9*100</f>
        <v>3.9372847897452781</v>
      </c>
      <c r="P6" s="84">
        <f t="shared" ref="P6:P28" si="5">(G13-G9)/B9*100</f>
        <v>-3.157443094701355</v>
      </c>
    </row>
    <row r="7" spans="1:16" s="24" customFormat="1" ht="15" x14ac:dyDescent="0.25">
      <c r="A7" s="81" t="s">
        <v>81</v>
      </c>
      <c r="B7" s="98">
        <v>5754191</v>
      </c>
      <c r="C7" s="98">
        <v>3527704</v>
      </c>
      <c r="D7" s="98">
        <v>1051487</v>
      </c>
      <c r="E7" s="98">
        <v>1439144</v>
      </c>
      <c r="F7" s="98">
        <v>3343240</v>
      </c>
      <c r="G7" s="98">
        <v>-3611206</v>
      </c>
      <c r="H7" s="82"/>
      <c r="I7" s="83">
        <v>2015</v>
      </c>
      <c r="J7" s="81" t="s">
        <v>4</v>
      </c>
      <c r="K7" s="84">
        <f t="shared" si="0"/>
        <v>3.0442891449214082</v>
      </c>
      <c r="L7" s="84">
        <f t="shared" si="1"/>
        <v>1.4714268159259873</v>
      </c>
      <c r="M7" s="84">
        <f t="shared" si="2"/>
        <v>0.43543505518190484</v>
      </c>
      <c r="N7" s="84">
        <f t="shared" si="3"/>
        <v>2.0905777660085993E-2</v>
      </c>
      <c r="O7" s="84">
        <f t="shared" si="4"/>
        <v>2.0845609812186234</v>
      </c>
      <c r="P7" s="84">
        <f t="shared" si="5"/>
        <v>-1.4905989437313347E-2</v>
      </c>
    </row>
    <row r="8" spans="1:16" s="24" customFormat="1" ht="15" x14ac:dyDescent="0.25">
      <c r="A8" s="81" t="s">
        <v>82</v>
      </c>
      <c r="B8" s="98">
        <v>5835791</v>
      </c>
      <c r="C8" s="98">
        <v>3542554</v>
      </c>
      <c r="D8" s="98">
        <v>1060883</v>
      </c>
      <c r="E8" s="98">
        <v>1393441</v>
      </c>
      <c r="F8" s="98">
        <v>3401958</v>
      </c>
      <c r="G8" s="98">
        <v>-3662132</v>
      </c>
      <c r="H8" s="82"/>
      <c r="I8" s="83"/>
      <c r="J8" s="81" t="s">
        <v>5</v>
      </c>
      <c r="K8" s="84">
        <f t="shared" si="0"/>
        <v>4.0135633703695772</v>
      </c>
      <c r="L8" s="84">
        <f t="shared" si="1"/>
        <v>1.0390865949501935</v>
      </c>
      <c r="M8" s="84">
        <f t="shared" si="2"/>
        <v>0.33663007048091609</v>
      </c>
      <c r="N8" s="84">
        <f t="shared" si="3"/>
        <v>1.1128307357861003</v>
      </c>
      <c r="O8" s="84">
        <f t="shared" si="4"/>
        <v>1.3907295304578366</v>
      </c>
      <c r="P8" s="84">
        <f t="shared" si="5"/>
        <v>-0.81382591779043134</v>
      </c>
    </row>
    <row r="9" spans="1:16" s="24" customFormat="1" ht="15" x14ac:dyDescent="0.25">
      <c r="A9" s="81" t="s">
        <v>83</v>
      </c>
      <c r="B9" s="98">
        <v>5880296</v>
      </c>
      <c r="C9" s="98">
        <v>3498441</v>
      </c>
      <c r="D9" s="98">
        <v>1067974</v>
      </c>
      <c r="E9" s="98">
        <v>1370900</v>
      </c>
      <c r="F9" s="98">
        <v>3452256</v>
      </c>
      <c r="G9" s="98">
        <v>-3644860</v>
      </c>
      <c r="H9" s="82"/>
      <c r="I9" s="83"/>
      <c r="J9" s="81" t="s">
        <v>6</v>
      </c>
      <c r="K9" s="84">
        <f t="shared" si="0"/>
        <v>4.3243471602994132</v>
      </c>
      <c r="L9" s="84">
        <f t="shared" si="1"/>
        <v>2.1193126839134715</v>
      </c>
      <c r="M9" s="84">
        <f t="shared" si="2"/>
        <v>0.28687261553128074</v>
      </c>
      <c r="N9" s="84">
        <f t="shared" si="3"/>
        <v>-0.66842127321014733</v>
      </c>
      <c r="O9" s="84">
        <f t="shared" si="4"/>
        <v>2.7029042233593823</v>
      </c>
      <c r="P9" s="84">
        <f t="shared" si="5"/>
        <v>-3.0691868952199624</v>
      </c>
    </row>
    <row r="10" spans="1:16" s="24" customFormat="1" ht="15" x14ac:dyDescent="0.25">
      <c r="A10" s="81" t="s">
        <v>84</v>
      </c>
      <c r="B10" s="98">
        <v>5883541</v>
      </c>
      <c r="C10" s="98">
        <v>3478829</v>
      </c>
      <c r="D10" s="98">
        <v>1081111</v>
      </c>
      <c r="E10" s="98">
        <v>1340676</v>
      </c>
      <c r="F10" s="98">
        <v>3565759</v>
      </c>
      <c r="G10" s="98">
        <v>-3748046</v>
      </c>
      <c r="H10" s="82"/>
      <c r="I10" s="83"/>
      <c r="J10" s="81" t="s">
        <v>7</v>
      </c>
      <c r="K10" s="84">
        <f t="shared" si="0"/>
        <v>3.6104530906690968</v>
      </c>
      <c r="L10" s="84">
        <f t="shared" si="1"/>
        <v>1.1742087881722651</v>
      </c>
      <c r="M10" s="84">
        <f t="shared" si="2"/>
        <v>0.1622899737358183</v>
      </c>
      <c r="N10" s="84">
        <f t="shared" si="3"/>
        <v>-1.667383186094739</v>
      </c>
      <c r="O10" s="84">
        <f t="shared" si="4"/>
        <v>1.1456206690257036</v>
      </c>
      <c r="P10" s="84">
        <f t="shared" si="5"/>
        <v>-0.3264746439312034</v>
      </c>
    </row>
    <row r="11" spans="1:16" s="24" customFormat="1" ht="15" x14ac:dyDescent="0.25">
      <c r="A11" s="81" t="s">
        <v>85</v>
      </c>
      <c r="B11" s="98">
        <v>5908266</v>
      </c>
      <c r="C11" s="98">
        <v>3535857</v>
      </c>
      <c r="D11" s="98">
        <v>1090288</v>
      </c>
      <c r="E11" s="98">
        <v>1329119</v>
      </c>
      <c r="F11" s="98">
        <v>3551704</v>
      </c>
      <c r="G11" s="98">
        <v>-3723859</v>
      </c>
      <c r="H11" s="82"/>
      <c r="I11" s="83">
        <v>2016</v>
      </c>
      <c r="J11" s="81" t="s">
        <v>4</v>
      </c>
      <c r="K11" s="84">
        <f t="shared" si="0"/>
        <v>3.8954728235312208</v>
      </c>
      <c r="L11" s="84">
        <f t="shared" si="1"/>
        <v>2.5171158567049772</v>
      </c>
      <c r="M11" s="84">
        <f t="shared" si="2"/>
        <v>0.20771434551837289</v>
      </c>
      <c r="N11" s="84">
        <f t="shared" si="3"/>
        <v>-1.3748601478593612</v>
      </c>
      <c r="O11" s="84">
        <f t="shared" si="4"/>
        <v>1.4440707723170039</v>
      </c>
      <c r="P11" s="84">
        <f t="shared" si="5"/>
        <v>-2.2342199033987264</v>
      </c>
    </row>
    <row r="12" spans="1:16" s="24" customFormat="1" ht="15" x14ac:dyDescent="0.25">
      <c r="A12" s="81" t="s">
        <v>86</v>
      </c>
      <c r="B12" s="98">
        <v>5941313</v>
      </c>
      <c r="C12" s="98">
        <v>3522818</v>
      </c>
      <c r="D12" s="98">
        <v>1096183</v>
      </c>
      <c r="E12" s="98">
        <v>1357110</v>
      </c>
      <c r="F12" s="98">
        <v>3585010</v>
      </c>
      <c r="G12" s="98">
        <v>-3694994</v>
      </c>
      <c r="H12" s="82"/>
      <c r="I12" s="83"/>
      <c r="J12" s="81" t="s">
        <v>5</v>
      </c>
      <c r="K12" s="84">
        <f t="shared" si="0"/>
        <v>1.5978460630214686</v>
      </c>
      <c r="L12" s="84">
        <f t="shared" si="1"/>
        <v>2.2898272821386021</v>
      </c>
      <c r="M12" s="84">
        <f t="shared" si="2"/>
        <v>0.23549329107732322</v>
      </c>
      <c r="N12" s="84">
        <f t="shared" si="3"/>
        <v>-3.3213145836933591</v>
      </c>
      <c r="O12" s="84">
        <f t="shared" si="4"/>
        <v>3.5665550058759417</v>
      </c>
      <c r="P12" s="84">
        <f t="shared" si="5"/>
        <v>-3.2693081880132091</v>
      </c>
    </row>
    <row r="13" spans="1:16" s="24" customFormat="1" ht="15" x14ac:dyDescent="0.25">
      <c r="A13" s="81" t="s">
        <v>87</v>
      </c>
      <c r="B13" s="98">
        <v>5964016</v>
      </c>
      <c r="C13" s="98">
        <v>3527217</v>
      </c>
      <c r="D13" s="98">
        <v>1103796</v>
      </c>
      <c r="E13" s="98">
        <v>1384759</v>
      </c>
      <c r="F13" s="98">
        <v>3683780</v>
      </c>
      <c r="G13" s="98">
        <v>-3830527</v>
      </c>
      <c r="H13" s="82"/>
      <c r="I13" s="83"/>
      <c r="J13" s="81" t="s">
        <v>6</v>
      </c>
      <c r="K13" s="84">
        <f t="shared" si="0"/>
        <v>0.95448124272776713</v>
      </c>
      <c r="L13" s="84">
        <f t="shared" si="1"/>
        <v>1.0083836756135132</v>
      </c>
      <c r="M13" s="84">
        <f t="shared" si="2"/>
        <v>0.32938403765200291</v>
      </c>
      <c r="N13" s="84">
        <f t="shared" si="3"/>
        <v>-1.3826030502872109</v>
      </c>
      <c r="O13" s="84">
        <f t="shared" si="4"/>
        <v>2.4101857367160591</v>
      </c>
      <c r="P13" s="84">
        <f t="shared" si="5"/>
        <v>-0.18687574981010727</v>
      </c>
    </row>
    <row r="14" spans="1:16" s="24" customFormat="1" ht="15" x14ac:dyDescent="0.25">
      <c r="A14" s="81" t="s">
        <v>14</v>
      </c>
      <c r="B14" s="98">
        <v>6062653</v>
      </c>
      <c r="C14" s="98">
        <v>3565401</v>
      </c>
      <c r="D14" s="98">
        <v>1106730</v>
      </c>
      <c r="E14" s="98">
        <v>1341906</v>
      </c>
      <c r="F14" s="98">
        <v>3688405</v>
      </c>
      <c r="G14" s="98">
        <v>-3748923</v>
      </c>
      <c r="H14" s="82"/>
      <c r="I14" s="83"/>
      <c r="J14" s="81" t="s">
        <v>7</v>
      </c>
      <c r="K14" s="84">
        <f t="shared" si="0"/>
        <v>2.3028172569774297</v>
      </c>
      <c r="L14" s="84">
        <f t="shared" si="1"/>
        <v>2.2820869011338418</v>
      </c>
      <c r="M14" s="84">
        <f t="shared" si="2"/>
        <v>0.53194966973840596</v>
      </c>
      <c r="N14" s="84">
        <f t="shared" si="3"/>
        <v>-0.39178916079117782</v>
      </c>
      <c r="O14" s="84">
        <f t="shared" si="4"/>
        <v>2.1024561830511459</v>
      </c>
      <c r="P14" s="84">
        <f t="shared" si="5"/>
        <v>-3.3464555460903296</v>
      </c>
    </row>
    <row r="15" spans="1:16" s="24" customFormat="1" ht="15" x14ac:dyDescent="0.25">
      <c r="A15" s="81" t="s">
        <v>15</v>
      </c>
      <c r="B15" s="98">
        <v>6145398</v>
      </c>
      <c r="C15" s="98">
        <v>3597249</v>
      </c>
      <c r="D15" s="98">
        <v>1110177</v>
      </c>
      <c r="E15" s="98">
        <v>1394868</v>
      </c>
      <c r="F15" s="98">
        <v>3633872</v>
      </c>
      <c r="G15" s="98">
        <v>-3771942</v>
      </c>
      <c r="H15" s="82"/>
      <c r="I15" s="83">
        <v>2017</v>
      </c>
      <c r="J15" s="81" t="s">
        <v>4</v>
      </c>
      <c r="K15" s="84">
        <f t="shared" si="0"/>
        <v>2.0967095117150558</v>
      </c>
      <c r="L15" s="84">
        <f t="shared" si="1"/>
        <v>1.2741112544536106</v>
      </c>
      <c r="M15" s="84">
        <f t="shared" si="2"/>
        <v>0.59022147315799689</v>
      </c>
      <c r="N15" s="84">
        <f t="shared" si="3"/>
        <v>0.26543058368691796</v>
      </c>
      <c r="O15" s="84">
        <f t="shared" si="4"/>
        <v>4.453277136582046</v>
      </c>
      <c r="P15" s="84">
        <f t="shared" si="5"/>
        <v>-4.4203979728273</v>
      </c>
    </row>
    <row r="16" spans="1:16" s="24" customFormat="1" ht="15" x14ac:dyDescent="0.25">
      <c r="A16" s="81" t="s">
        <v>16</v>
      </c>
      <c r="B16" s="98">
        <v>6198236</v>
      </c>
      <c r="C16" s="98">
        <v>3648733</v>
      </c>
      <c r="D16" s="98">
        <v>1113227</v>
      </c>
      <c r="E16" s="98">
        <v>1317397</v>
      </c>
      <c r="F16" s="98">
        <v>3745598</v>
      </c>
      <c r="G16" s="98">
        <v>-3877344</v>
      </c>
      <c r="H16" s="82"/>
      <c r="I16" s="78"/>
      <c r="J16" s="81" t="s">
        <v>5</v>
      </c>
      <c r="K16" s="84">
        <f t="shared" si="0"/>
        <v>3.6898631428831319</v>
      </c>
      <c r="L16" s="84">
        <f t="shared" si="1"/>
        <v>0.65952419696866804</v>
      </c>
      <c r="M16" s="84">
        <f t="shared" si="2"/>
        <v>0.69919687256950802</v>
      </c>
      <c r="N16" s="84">
        <f t="shared" si="3"/>
        <v>2.9281701943368499</v>
      </c>
      <c r="O16" s="84">
        <f t="shared" si="4"/>
        <v>2.7928314342128697</v>
      </c>
      <c r="P16" s="84">
        <f t="shared" si="5"/>
        <v>-4.445581966278386</v>
      </c>
    </row>
    <row r="17" spans="1:16" s="24" customFormat="1" ht="15" x14ac:dyDescent="0.25">
      <c r="A17" s="81" t="s">
        <v>17</v>
      </c>
      <c r="B17" s="98">
        <v>6179344</v>
      </c>
      <c r="C17" s="98">
        <v>3597247</v>
      </c>
      <c r="D17" s="98">
        <v>1113475</v>
      </c>
      <c r="E17" s="98">
        <v>1285316</v>
      </c>
      <c r="F17" s="98">
        <v>3752105</v>
      </c>
      <c r="G17" s="98">
        <v>-3849998</v>
      </c>
      <c r="H17" s="82"/>
      <c r="I17" s="78"/>
      <c r="J17" s="81" t="s">
        <v>6</v>
      </c>
      <c r="K17" s="84">
        <f t="shared" si="0"/>
        <v>4.0304938299423831</v>
      </c>
      <c r="L17" s="84">
        <f t="shared" si="1"/>
        <v>2.0487912146216711</v>
      </c>
      <c r="M17" s="84">
        <f t="shared" si="2"/>
        <v>0.67566433774299439</v>
      </c>
      <c r="N17" s="84">
        <f t="shared" si="3"/>
        <v>2.6604513026742591</v>
      </c>
      <c r="O17" s="84">
        <f t="shared" si="4"/>
        <v>2.6301671445810455</v>
      </c>
      <c r="P17" s="84">
        <f t="shared" si="5"/>
        <v>-7.4592038830203684</v>
      </c>
    </row>
    <row r="18" spans="1:16" s="24" customFormat="1" ht="15" x14ac:dyDescent="0.25">
      <c r="A18" s="81" t="s">
        <v>18</v>
      </c>
      <c r="B18" s="98">
        <v>6298822</v>
      </c>
      <c r="C18" s="98">
        <v>3718005</v>
      </c>
      <c r="D18" s="98">
        <v>1119323</v>
      </c>
      <c r="E18" s="98">
        <v>1258553</v>
      </c>
      <c r="F18" s="98">
        <v>3775954</v>
      </c>
      <c r="G18" s="98">
        <v>-3884376</v>
      </c>
      <c r="H18" s="82"/>
      <c r="I18" s="78"/>
      <c r="J18" s="81" t="s">
        <v>7</v>
      </c>
      <c r="K18" s="84">
        <f t="shared" ref="K18:K31" si="6">(B25/B21-1)*100</f>
        <v>3.3830762034489981</v>
      </c>
      <c r="L18" s="84">
        <f t="shared" si="1"/>
        <v>2.581923718248563</v>
      </c>
      <c r="M18" s="84">
        <f t="shared" si="2"/>
        <v>0.54685150679973549</v>
      </c>
      <c r="N18" s="84">
        <f t="shared" si="3"/>
        <v>2.4866162167018926</v>
      </c>
      <c r="O18" s="84">
        <f t="shared" si="4"/>
        <v>5.6304033619108198</v>
      </c>
      <c r="P18" s="84">
        <f t="shared" si="5"/>
        <v>-4.7701997724325782</v>
      </c>
    </row>
    <row r="19" spans="1:16" s="24" customFormat="1" ht="15" x14ac:dyDescent="0.25">
      <c r="A19" s="81" t="s">
        <v>19</v>
      </c>
      <c r="B19" s="98">
        <v>6243592</v>
      </c>
      <c r="C19" s="98">
        <v>3737968</v>
      </c>
      <c r="D19" s="98">
        <v>1124649</v>
      </c>
      <c r="E19" s="98">
        <v>1190760</v>
      </c>
      <c r="F19" s="98">
        <v>3853051</v>
      </c>
      <c r="G19" s="98">
        <v>-3972854</v>
      </c>
      <c r="H19" s="82"/>
      <c r="I19" s="83">
        <v>2018</v>
      </c>
      <c r="J19" s="81" t="s">
        <v>4</v>
      </c>
      <c r="K19" s="84">
        <f t="shared" si="6"/>
        <v>3.0886704639637719</v>
      </c>
      <c r="L19" s="84">
        <f t="shared" si="1"/>
        <v>1.8597736860683358</v>
      </c>
      <c r="M19" s="84">
        <f t="shared" si="2"/>
        <v>0.41359749583650163</v>
      </c>
      <c r="N19" s="84">
        <f t="shared" si="3"/>
        <v>3.6262165889946805</v>
      </c>
      <c r="O19" s="84">
        <f t="shared" si="4"/>
        <v>1.6302098154376765</v>
      </c>
      <c r="P19" s="84">
        <f t="shared" si="5"/>
        <v>-4.5200742043480764</v>
      </c>
    </row>
    <row r="20" spans="1:16" s="24" customFormat="1" ht="15" x14ac:dyDescent="0.25">
      <c r="A20" s="81" t="s">
        <v>20</v>
      </c>
      <c r="B20" s="98">
        <v>6257397</v>
      </c>
      <c r="C20" s="98">
        <v>3711235</v>
      </c>
      <c r="D20" s="98">
        <v>1133643</v>
      </c>
      <c r="E20" s="98">
        <v>1231700</v>
      </c>
      <c r="F20" s="98">
        <v>3894987</v>
      </c>
      <c r="G20" s="98">
        <v>-3888927</v>
      </c>
      <c r="H20" s="82"/>
      <c r="I20" s="83"/>
      <c r="J20" s="81" t="s">
        <v>5</v>
      </c>
      <c r="K20" s="84">
        <f t="shared" si="6"/>
        <v>3.9154942282728422</v>
      </c>
      <c r="L20" s="84">
        <f t="shared" si="1"/>
        <v>2.3651168092787547</v>
      </c>
      <c r="M20" s="84">
        <f t="shared" si="2"/>
        <v>0.31968009747339038</v>
      </c>
      <c r="N20" s="84">
        <f t="shared" si="3"/>
        <v>2.0698884703239369</v>
      </c>
      <c r="O20" s="84">
        <f t="shared" si="4"/>
        <v>6.4287890031035051</v>
      </c>
      <c r="P20" s="84">
        <f t="shared" si="5"/>
        <v>-3.6137320334409848</v>
      </c>
    </row>
    <row r="21" spans="1:16" s="24" customFormat="1" ht="15" x14ac:dyDescent="0.25">
      <c r="A21" s="81" t="s">
        <v>21</v>
      </c>
      <c r="B21" s="98">
        <v>6321643</v>
      </c>
      <c r="C21" s="98">
        <v>3738265</v>
      </c>
      <c r="D21" s="98">
        <v>1146346</v>
      </c>
      <c r="E21" s="98">
        <v>1261106</v>
      </c>
      <c r="F21" s="98">
        <v>3882023</v>
      </c>
      <c r="G21" s="98">
        <v>-4056787</v>
      </c>
      <c r="H21" s="82"/>
      <c r="I21" s="78"/>
      <c r="J21" s="81" t="s">
        <v>6</v>
      </c>
      <c r="K21" s="84">
        <f t="shared" si="6"/>
        <v>4.7767290191825795</v>
      </c>
      <c r="L21" s="84">
        <f t="shared" si="1"/>
        <v>1.6038463801391205</v>
      </c>
      <c r="M21" s="84">
        <f t="shared" si="2"/>
        <v>0.35337035249933135</v>
      </c>
      <c r="N21" s="84">
        <f t="shared" si="3"/>
        <v>2.0556559457330792</v>
      </c>
      <c r="O21" s="84">
        <f t="shared" si="4"/>
        <v>2.0915260397680289</v>
      </c>
      <c r="P21" s="84">
        <f t="shared" si="5"/>
        <v>-4.1947425041872766</v>
      </c>
    </row>
    <row r="22" spans="1:16" s="24" customFormat="1" ht="15" x14ac:dyDescent="0.25">
      <c r="A22" s="81" t="s">
        <v>22</v>
      </c>
      <c r="B22" s="98">
        <v>6430890</v>
      </c>
      <c r="C22" s="98">
        <v>3798259</v>
      </c>
      <c r="D22" s="98">
        <v>1156500</v>
      </c>
      <c r="E22" s="98">
        <v>1275272</v>
      </c>
      <c r="F22" s="98">
        <v>4056458</v>
      </c>
      <c r="G22" s="98">
        <v>-4162809</v>
      </c>
      <c r="H22" s="82"/>
      <c r="I22" s="78"/>
      <c r="J22" s="81" t="s">
        <v>7</v>
      </c>
      <c r="K22" s="84">
        <f t="shared" si="6"/>
        <v>4.9014238982763247</v>
      </c>
      <c r="L22" s="84">
        <f t="shared" si="1"/>
        <v>1.2426882129609187</v>
      </c>
      <c r="M22" s="84">
        <f t="shared" si="2"/>
        <v>0.51613424447889211</v>
      </c>
      <c r="N22" s="84">
        <f t="shared" si="3"/>
        <v>2.6904866935383307</v>
      </c>
      <c r="O22" s="84">
        <f t="shared" si="4"/>
        <v>0.9816526914736099</v>
      </c>
      <c r="P22" s="84">
        <f t="shared" si="5"/>
        <v>-4.5047294709562795</v>
      </c>
    </row>
    <row r="23" spans="1:16" s="24" customFormat="1" ht="15" x14ac:dyDescent="0.25">
      <c r="A23" s="81" t="s">
        <v>23</v>
      </c>
      <c r="B23" s="98">
        <v>6473972</v>
      </c>
      <c r="C23" s="98">
        <v>3779146</v>
      </c>
      <c r="D23" s="98">
        <v>1168304</v>
      </c>
      <c r="E23" s="98">
        <v>1373583</v>
      </c>
      <c r="F23" s="98">
        <v>4027424</v>
      </c>
      <c r="G23" s="98">
        <v>-4250418</v>
      </c>
      <c r="H23" s="82"/>
      <c r="I23" s="83">
        <v>2019</v>
      </c>
      <c r="J23" s="41" t="s">
        <v>4</v>
      </c>
      <c r="K23" s="84">
        <f t="shared" si="6"/>
        <v>2.1019926181673254</v>
      </c>
      <c r="L23" s="84">
        <f t="shared" si="1"/>
        <v>0.7914752186395424</v>
      </c>
      <c r="M23" s="84">
        <f t="shared" si="2"/>
        <v>0.7947182895169318</v>
      </c>
      <c r="N23" s="84">
        <f t="shared" si="3"/>
        <v>0.88578070294390887</v>
      </c>
      <c r="O23" s="84">
        <f t="shared" si="4"/>
        <v>2.0484442385639139</v>
      </c>
      <c r="P23" s="84">
        <f t="shared" si="5"/>
        <v>-2.1126419578856326</v>
      </c>
    </row>
    <row r="24" spans="1:16" s="24" customFormat="1" ht="15" x14ac:dyDescent="0.25">
      <c r="A24" s="81" t="s">
        <v>24</v>
      </c>
      <c r="B24" s="98">
        <v>6509601</v>
      </c>
      <c r="C24" s="98">
        <v>3839436</v>
      </c>
      <c r="D24" s="98">
        <v>1175922</v>
      </c>
      <c r="E24" s="98">
        <v>1398175</v>
      </c>
      <c r="F24" s="98">
        <v>4059567</v>
      </c>
      <c r="G24" s="98">
        <v>-4355679</v>
      </c>
      <c r="H24" s="82"/>
      <c r="I24" s="78"/>
      <c r="J24" s="85" t="s">
        <v>5</v>
      </c>
      <c r="K24" s="86">
        <f t="shared" si="6"/>
        <v>1.2289036278179344</v>
      </c>
      <c r="L24" s="86">
        <f t="shared" si="1"/>
        <v>0.59139705029832945</v>
      </c>
      <c r="M24" s="86">
        <f t="shared" si="2"/>
        <v>0.93941844321631041</v>
      </c>
      <c r="N24" s="86">
        <f t="shared" si="3"/>
        <v>0.91180029312697508</v>
      </c>
      <c r="O24" s="86">
        <f t="shared" si="4"/>
        <v>-1.8326827658581395</v>
      </c>
      <c r="P24" s="86">
        <f t="shared" si="5"/>
        <v>-2.4441616895529665</v>
      </c>
    </row>
    <row r="25" spans="1:16" s="24" customFormat="1" ht="15" x14ac:dyDescent="0.25">
      <c r="A25" s="81" t="s">
        <v>25</v>
      </c>
      <c r="B25" s="98">
        <v>6535509</v>
      </c>
      <c r="C25" s="98">
        <v>3901485</v>
      </c>
      <c r="D25" s="98">
        <v>1180916</v>
      </c>
      <c r="E25" s="98">
        <v>1418301</v>
      </c>
      <c r="F25" s="98">
        <v>4237957</v>
      </c>
      <c r="G25" s="98">
        <v>-4358342</v>
      </c>
      <c r="H25" s="82"/>
      <c r="I25" s="78"/>
      <c r="J25" s="81" t="s">
        <v>6</v>
      </c>
      <c r="K25" s="86">
        <f t="shared" si="6"/>
        <v>0.170690122067918</v>
      </c>
      <c r="L25" s="86">
        <f t="shared" si="1"/>
        <v>4.9893358993054367E-2</v>
      </c>
      <c r="M25" s="86">
        <f t="shared" si="2"/>
        <v>0.95451288584332017</v>
      </c>
      <c r="N25" s="86">
        <f t="shared" si="3"/>
        <v>0.65727866108099542</v>
      </c>
      <c r="O25" s="86">
        <f t="shared" si="4"/>
        <v>3.1874862822585932</v>
      </c>
      <c r="P25" s="86">
        <f t="shared" si="5"/>
        <v>-1.2486828402472705</v>
      </c>
    </row>
    <row r="26" spans="1:16" s="24" customFormat="1" ht="15" x14ac:dyDescent="0.25">
      <c r="A26" s="81" t="s">
        <v>26</v>
      </c>
      <c r="B26" s="98">
        <v>6629519</v>
      </c>
      <c r="C26" s="98">
        <v>3917859</v>
      </c>
      <c r="D26" s="98">
        <v>1183098</v>
      </c>
      <c r="E26" s="98">
        <v>1508470</v>
      </c>
      <c r="F26" s="98">
        <v>4161295</v>
      </c>
      <c r="G26" s="98">
        <v>-4453490</v>
      </c>
      <c r="H26" s="87"/>
      <c r="I26" s="83"/>
      <c r="J26" s="81" t="s">
        <v>7</v>
      </c>
      <c r="K26" s="86">
        <f t="shared" si="6"/>
        <v>-1.1120442974035916</v>
      </c>
      <c r="L26" s="86">
        <f t="shared" si="1"/>
        <v>-1.163081062836629</v>
      </c>
      <c r="M26" s="86">
        <f t="shared" si="2"/>
        <v>0.82905936280328518</v>
      </c>
      <c r="N26" s="86">
        <f t="shared" si="3"/>
        <v>-0.62584581149915641</v>
      </c>
      <c r="O26" s="86">
        <f t="shared" si="4"/>
        <v>-0.10080454012796679</v>
      </c>
      <c r="P26" s="86">
        <f t="shared" si="5"/>
        <v>-0.57800340206206624</v>
      </c>
    </row>
    <row r="27" spans="1:16" ht="15" x14ac:dyDescent="0.25">
      <c r="A27" s="101" t="s">
        <v>27</v>
      </c>
      <c r="B27" s="98">
        <v>6727460</v>
      </c>
      <c r="C27" s="98">
        <v>3932263</v>
      </c>
      <c r="D27" s="98">
        <v>1189000</v>
      </c>
      <c r="E27" s="98">
        <v>1507587</v>
      </c>
      <c r="F27" s="98">
        <v>4443622</v>
      </c>
      <c r="G27" s="98">
        <v>-4484370</v>
      </c>
      <c r="H27" s="102"/>
      <c r="I27" s="103">
        <v>2020</v>
      </c>
      <c r="J27" s="104" t="s">
        <v>4</v>
      </c>
      <c r="K27" s="93">
        <f t="shared" si="6"/>
        <v>-1.2403250113645292</v>
      </c>
      <c r="L27" s="93">
        <f t="shared" si="1"/>
        <v>0.48234040802373096</v>
      </c>
      <c r="M27" s="93">
        <f t="shared" si="2"/>
        <v>0.59872613911537087</v>
      </c>
      <c r="N27" s="93">
        <f t="shared" si="3"/>
        <v>0.34382395527998688</v>
      </c>
      <c r="O27" s="93">
        <f t="shared" si="4"/>
        <v>2.5303333451028984</v>
      </c>
      <c r="P27" s="93">
        <f t="shared" si="5"/>
        <v>-3.5976752991747074</v>
      </c>
    </row>
    <row r="28" spans="1:16" ht="15" x14ac:dyDescent="0.25">
      <c r="A28" s="101" t="s">
        <v>28</v>
      </c>
      <c r="B28" s="98">
        <v>6820547</v>
      </c>
      <c r="C28" s="98">
        <v>3943840</v>
      </c>
      <c r="D28" s="98">
        <v>1198925</v>
      </c>
      <c r="E28" s="98">
        <v>1531990</v>
      </c>
      <c r="F28" s="98">
        <v>4195717</v>
      </c>
      <c r="G28" s="98">
        <v>-4628740</v>
      </c>
      <c r="H28" s="102"/>
      <c r="I28" s="103"/>
      <c r="J28" s="105" t="s">
        <v>5</v>
      </c>
      <c r="K28" s="93">
        <f t="shared" si="6"/>
        <v>-8.9390164716289018</v>
      </c>
      <c r="L28" s="93">
        <f t="shared" si="1"/>
        <v>-9.6153467758490514</v>
      </c>
      <c r="M28" s="93">
        <f t="shared" si="2"/>
        <v>0.37886185499433639</v>
      </c>
      <c r="N28" s="93">
        <f t="shared" si="3"/>
        <v>-1.9554828142882359</v>
      </c>
      <c r="O28" s="93">
        <f t="shared" si="4"/>
        <v>-6.5395629513310602</v>
      </c>
      <c r="P28" s="93">
        <f t="shared" si="5"/>
        <v>9.7883242826058918</v>
      </c>
    </row>
    <row r="29" spans="1:16" ht="15" x14ac:dyDescent="0.25">
      <c r="A29" s="101" t="s">
        <v>29</v>
      </c>
      <c r="B29" s="98">
        <v>6855842</v>
      </c>
      <c r="C29" s="98">
        <v>3982701</v>
      </c>
      <c r="D29" s="98">
        <v>1214648</v>
      </c>
      <c r="E29" s="98">
        <v>1594138</v>
      </c>
      <c r="F29" s="98">
        <v>4302113</v>
      </c>
      <c r="G29" s="98">
        <v>-4652749</v>
      </c>
      <c r="H29" s="102"/>
      <c r="I29" s="103"/>
      <c r="J29" s="104" t="s">
        <v>6</v>
      </c>
      <c r="K29" s="93">
        <f t="shared" si="6"/>
        <v>-2.780002134015902</v>
      </c>
      <c r="L29" s="93">
        <f t="shared" si="1"/>
        <v>9.3747406577891795E-2</v>
      </c>
      <c r="M29" s="93">
        <f t="shared" si="2"/>
        <v>0.31032513883910412</v>
      </c>
      <c r="N29" s="93">
        <f t="shared" ref="N29:N34" si="7">(E36-E32)/B32*100</f>
        <v>-0.95089582562777464</v>
      </c>
      <c r="O29" s="93">
        <f t="shared" si="4"/>
        <v>0.39485148903228529</v>
      </c>
      <c r="P29" s="93">
        <f t="shared" ref="P29:P34" si="8">(G36-G32)/B32*100</f>
        <v>7.2831708841778239E-2</v>
      </c>
    </row>
    <row r="30" spans="1:16" ht="15" x14ac:dyDescent="0.25">
      <c r="A30" s="106" t="s">
        <v>30</v>
      </c>
      <c r="B30" s="98">
        <v>6768871</v>
      </c>
      <c r="C30" s="98">
        <v>3970330</v>
      </c>
      <c r="D30" s="98">
        <v>1235784</v>
      </c>
      <c r="E30" s="98">
        <v>1567193</v>
      </c>
      <c r="F30" s="98">
        <v>4297097</v>
      </c>
      <c r="G30" s="98">
        <v>-4593548</v>
      </c>
      <c r="H30" s="107"/>
      <c r="I30" s="103"/>
      <c r="J30" s="101" t="s">
        <v>7</v>
      </c>
      <c r="K30" s="93">
        <f t="shared" si="6"/>
        <v>-1.0109738005269375</v>
      </c>
      <c r="L30" s="93">
        <f t="shared" si="1"/>
        <v>-0.89028824995921585</v>
      </c>
      <c r="M30" s="93">
        <f t="shared" si="2"/>
        <v>0.43353577392891202</v>
      </c>
      <c r="N30" s="93">
        <f t="shared" si="7"/>
        <v>0.59242415705228713</v>
      </c>
      <c r="O30" s="93">
        <f t="shared" si="4"/>
        <v>4.3689437816556191</v>
      </c>
      <c r="P30" s="93">
        <f t="shared" si="8"/>
        <v>-3.3496804089679602</v>
      </c>
    </row>
    <row r="31" spans="1:16" ht="15" x14ac:dyDescent="0.25">
      <c r="A31" s="106" t="s">
        <v>31</v>
      </c>
      <c r="B31" s="98">
        <v>6810134</v>
      </c>
      <c r="C31" s="98">
        <v>3972049</v>
      </c>
      <c r="D31" s="98">
        <v>1252199</v>
      </c>
      <c r="E31" s="98">
        <v>1568928</v>
      </c>
      <c r="F31" s="98">
        <v>4320329</v>
      </c>
      <c r="G31" s="98">
        <v>-4648800</v>
      </c>
      <c r="H31" s="102"/>
      <c r="I31" s="103">
        <v>2021</v>
      </c>
      <c r="J31" s="104" t="s">
        <v>4</v>
      </c>
      <c r="K31" s="95">
        <f t="shared" si="6"/>
        <v>0.88092369162509065</v>
      </c>
      <c r="L31" s="93">
        <f t="shared" si="1"/>
        <v>-2.8977630979601088</v>
      </c>
      <c r="M31" s="93">
        <f t="shared" si="2"/>
        <v>0.5544124345634911</v>
      </c>
      <c r="N31" s="93">
        <f t="shared" si="7"/>
        <v>0.39227125550586656</v>
      </c>
      <c r="O31" s="93">
        <f t="shared" si="4"/>
        <v>1.1565592083070615</v>
      </c>
      <c r="P31" s="93">
        <f t="shared" si="8"/>
        <v>-1.4079161814323742</v>
      </c>
    </row>
    <row r="32" spans="1:16" ht="15" x14ac:dyDescent="0.25">
      <c r="A32" s="108" t="s">
        <v>32</v>
      </c>
      <c r="B32" s="98">
        <v>6832189</v>
      </c>
      <c r="C32" s="98">
        <v>3947243</v>
      </c>
      <c r="D32" s="98">
        <v>1264028</v>
      </c>
      <c r="E32" s="98">
        <v>1576820</v>
      </c>
      <c r="F32" s="98">
        <v>4413121</v>
      </c>
      <c r="G32" s="98">
        <v>-4713907</v>
      </c>
      <c r="H32" s="109"/>
      <c r="J32" s="101" t="s">
        <v>5</v>
      </c>
      <c r="K32" s="93">
        <f t="shared" ref="K32:K40" si="9">(B39/B35-1)*100</f>
        <v>11.63385539497288</v>
      </c>
      <c r="L32" s="95">
        <f t="shared" ref="L32:L43" si="10">(C39-C35)/B35*100</f>
        <v>10.515925903529459</v>
      </c>
      <c r="M32" s="95">
        <f t="shared" ref="M32:M34" si="11">(D39-D35)/B35*100</f>
        <v>0.77011952994295618</v>
      </c>
      <c r="N32" s="95">
        <f t="shared" si="7"/>
        <v>3.4425752353308741</v>
      </c>
      <c r="O32" s="95">
        <f t="shared" ref="O32:O34" si="12">(F39-F35)/B35*100</f>
        <v>11.603926548547701</v>
      </c>
      <c r="P32" s="95">
        <f t="shared" si="8"/>
        <v>-21.35955332486747</v>
      </c>
    </row>
    <row r="33" spans="1:16" ht="15" x14ac:dyDescent="0.25">
      <c r="A33" s="106" t="s">
        <v>98</v>
      </c>
      <c r="B33" s="98">
        <v>6779602</v>
      </c>
      <c r="C33" s="98">
        <v>3902962</v>
      </c>
      <c r="D33" s="98">
        <v>1271487</v>
      </c>
      <c r="E33" s="98">
        <v>1551231</v>
      </c>
      <c r="F33" s="98">
        <v>4295202</v>
      </c>
      <c r="G33" s="98">
        <v>-4692376</v>
      </c>
      <c r="H33" s="102"/>
      <c r="J33" s="104" t="s">
        <v>6</v>
      </c>
      <c r="K33" s="93">
        <f t="shared" si="9"/>
        <v>7.3101992185182985</v>
      </c>
      <c r="L33" s="95">
        <f t="shared" si="10"/>
        <v>2.9088017410957185</v>
      </c>
      <c r="M33" s="95">
        <f t="shared" si="11"/>
        <v>0.7599077060287065</v>
      </c>
      <c r="N33" s="95">
        <f t="shared" si="7"/>
        <v>2.1680592160432286</v>
      </c>
      <c r="O33" s="95">
        <f t="shared" si="12"/>
        <v>6.1720012513824374</v>
      </c>
      <c r="P33" s="95">
        <f t="shared" si="8"/>
        <v>-11.343604144014968</v>
      </c>
    </row>
    <row r="34" spans="1:16" ht="15" x14ac:dyDescent="0.25">
      <c r="A34" s="108" t="s">
        <v>104</v>
      </c>
      <c r="B34" s="98">
        <v>6684915</v>
      </c>
      <c r="C34" s="98">
        <v>4002979</v>
      </c>
      <c r="D34" s="98">
        <v>1276311</v>
      </c>
      <c r="E34" s="98">
        <v>1590466</v>
      </c>
      <c r="F34" s="98">
        <v>4468372</v>
      </c>
      <c r="G34" s="98">
        <v>-4837070</v>
      </c>
      <c r="H34" s="110"/>
      <c r="I34" s="111"/>
      <c r="J34" s="101" t="s">
        <v>7</v>
      </c>
      <c r="K34" s="93">
        <f t="shared" si="9"/>
        <v>6.1576245309609812</v>
      </c>
      <c r="L34" s="95">
        <f t="shared" si="10"/>
        <v>6.3292963170359622</v>
      </c>
      <c r="M34" s="95">
        <f t="shared" si="11"/>
        <v>0.52225713307372224</v>
      </c>
      <c r="N34" s="95">
        <f t="shared" si="7"/>
        <v>0.83338523768667316</v>
      </c>
      <c r="O34" s="95">
        <f t="shared" si="12"/>
        <v>5.4056869091657926</v>
      </c>
      <c r="P34" s="95">
        <f t="shared" si="8"/>
        <v>-8.1043953997146794</v>
      </c>
    </row>
    <row r="35" spans="1:16" ht="15" x14ac:dyDescent="0.25">
      <c r="A35" s="108" t="s">
        <v>106</v>
      </c>
      <c r="B35" s="98">
        <v>6201375</v>
      </c>
      <c r="C35" s="98">
        <v>3317231</v>
      </c>
      <c r="D35" s="98">
        <v>1278000</v>
      </c>
      <c r="E35" s="98">
        <v>1435757</v>
      </c>
      <c r="F35" s="98">
        <v>3874976</v>
      </c>
      <c r="G35" s="98">
        <v>-3982202</v>
      </c>
      <c r="H35" s="110"/>
      <c r="I35" s="103">
        <v>2022</v>
      </c>
      <c r="J35" s="104" t="s">
        <v>4</v>
      </c>
      <c r="K35" s="93">
        <f t="shared" si="9"/>
        <v>6.6399468311949761</v>
      </c>
      <c r="L35" s="95">
        <f t="shared" si="10"/>
        <v>8.071646210358427</v>
      </c>
      <c r="M35" s="95">
        <f t="shared" ref="M35:M43" si="13">(D42-D38)/B38*100</f>
        <v>0.42207632368912262</v>
      </c>
      <c r="N35" s="95">
        <f t="shared" ref="N35:N43" si="14">(E42-E38)/B38*100</f>
        <v>0.11991748277381727</v>
      </c>
      <c r="O35" s="95">
        <f t="shared" ref="O35:O43" si="15">(F42-F38)/B38*100</f>
        <v>8.5788228720763549</v>
      </c>
      <c r="P35" s="95">
        <f t="shared" ref="P35:P36" si="16">(G42-G38)/B38*100</f>
        <v>-11.726645673569399</v>
      </c>
    </row>
    <row r="36" spans="1:16" ht="15" x14ac:dyDescent="0.25">
      <c r="A36" s="108" t="s">
        <v>107</v>
      </c>
      <c r="B36" s="98">
        <v>6642254</v>
      </c>
      <c r="C36" s="98">
        <v>3953648</v>
      </c>
      <c r="D36" s="98">
        <v>1285230</v>
      </c>
      <c r="E36" s="98">
        <v>1511853</v>
      </c>
      <c r="F36" s="98">
        <v>4440098</v>
      </c>
      <c r="G36" s="98">
        <v>-4708931</v>
      </c>
      <c r="H36" s="110"/>
      <c r="J36" s="101" t="s">
        <v>5</v>
      </c>
      <c r="K36" s="93">
        <f t="shared" si="9"/>
        <v>4.0457997403953394</v>
      </c>
      <c r="L36" s="95">
        <f t="shared" si="10"/>
        <v>5.5695976532154319</v>
      </c>
      <c r="M36" s="95">
        <f t="shared" si="13"/>
        <v>0.45393259465704361</v>
      </c>
      <c r="N36" s="95">
        <f t="shared" si="14"/>
        <v>7.3322572807610301E-2</v>
      </c>
      <c r="O36" s="95">
        <f t="shared" si="15"/>
        <v>8.889827489724583</v>
      </c>
      <c r="P36" s="95">
        <f t="shared" si="16"/>
        <v>-7.6934532880609297</v>
      </c>
    </row>
    <row r="37" spans="1:16" ht="15" x14ac:dyDescent="0.25">
      <c r="A37" s="108" t="s">
        <v>108</v>
      </c>
      <c r="B37" s="98">
        <v>6711062</v>
      </c>
      <c r="C37" s="98">
        <v>3842604</v>
      </c>
      <c r="D37" s="98">
        <v>1300879</v>
      </c>
      <c r="E37" s="98">
        <v>1591395</v>
      </c>
      <c r="F37" s="98">
        <v>4591399</v>
      </c>
      <c r="G37" s="98">
        <v>-4919471</v>
      </c>
      <c r="H37" s="110"/>
      <c r="J37" s="104" t="s">
        <v>6</v>
      </c>
      <c r="K37" s="93">
        <f t="shared" si="9"/>
        <v>0.47870203159003921</v>
      </c>
      <c r="L37" s="95">
        <f t="shared" si="10"/>
        <v>2.9423599037910071</v>
      </c>
      <c r="M37" s="95">
        <f t="shared" si="13"/>
        <v>0.53768222973208057</v>
      </c>
      <c r="N37" s="95">
        <f t="shared" si="14"/>
        <v>0.37279301261424258</v>
      </c>
      <c r="O37" s="95">
        <f t="shared" si="15"/>
        <v>7.9158749327984905</v>
      </c>
      <c r="P37" s="95">
        <f>(G44-G40)/B40*100</f>
        <v>-7.9244048948513823</v>
      </c>
    </row>
    <row r="38" spans="1:16" ht="15" x14ac:dyDescent="0.25">
      <c r="A38" s="108" t="s">
        <v>118</v>
      </c>
      <c r="B38" s="98">
        <v>6743804</v>
      </c>
      <c r="C38" s="98">
        <v>3809266</v>
      </c>
      <c r="D38" s="98">
        <v>1313373</v>
      </c>
      <c r="E38" s="98">
        <v>1616689</v>
      </c>
      <c r="F38" s="98">
        <v>4545687</v>
      </c>
      <c r="G38" s="98">
        <v>-4931188</v>
      </c>
      <c r="H38" s="110"/>
      <c r="J38" s="101" t="s">
        <v>7</v>
      </c>
      <c r="K38" s="84">
        <f t="shared" si="9"/>
        <v>1.2877187722477812</v>
      </c>
      <c r="L38" s="95">
        <f t="shared" si="10"/>
        <v>1.8637329344733184</v>
      </c>
      <c r="M38" s="95">
        <f t="shared" si="13"/>
        <v>0.86254039692859819</v>
      </c>
      <c r="N38" s="95">
        <f t="shared" si="14"/>
        <v>0.12715628081002719</v>
      </c>
      <c r="O38" s="95">
        <f t="shared" si="15"/>
        <v>2.9356692246709293</v>
      </c>
      <c r="P38" s="95">
        <f>(G45-G41)/B41*100</f>
        <v>-6.7017774648583215</v>
      </c>
    </row>
    <row r="39" spans="1:16" ht="15" x14ac:dyDescent="0.25">
      <c r="A39" s="108" t="s">
        <v>120</v>
      </c>
      <c r="B39" s="98">
        <v>6922834</v>
      </c>
      <c r="C39" s="98">
        <v>3969363</v>
      </c>
      <c r="D39" s="98">
        <v>1325758</v>
      </c>
      <c r="E39" s="98">
        <v>1649244</v>
      </c>
      <c r="F39" s="98">
        <v>4594579</v>
      </c>
      <c r="G39" s="98">
        <v>-5306788</v>
      </c>
      <c r="H39" s="110"/>
      <c r="I39" s="103">
        <v>2023</v>
      </c>
      <c r="J39" s="104" t="s">
        <v>4</v>
      </c>
      <c r="K39" s="84">
        <f t="shared" si="9"/>
        <v>0.2080207865049033</v>
      </c>
      <c r="L39" s="95">
        <f t="shared" si="10"/>
        <v>-0.11758180285330543</v>
      </c>
      <c r="M39" s="84">
        <f t="shared" si="13"/>
        <v>1.1224779391592039</v>
      </c>
      <c r="N39" s="84">
        <f t="shared" si="14"/>
        <v>2.3971753669460254</v>
      </c>
      <c r="O39" s="84">
        <f t="shared" si="15"/>
        <v>-0.47170381955921004</v>
      </c>
      <c r="P39" s="84">
        <f t="shared" ref="P39:P43" si="17">(G46-G42)/B42*100</f>
        <v>-3.1918537057665555</v>
      </c>
    </row>
    <row r="40" spans="1:16" ht="15" x14ac:dyDescent="0.25">
      <c r="A40" s="108" t="s">
        <v>121</v>
      </c>
      <c r="B40" s="98">
        <v>7127816</v>
      </c>
      <c r="C40" s="98">
        <v>4146858</v>
      </c>
      <c r="D40" s="98">
        <v>1335705</v>
      </c>
      <c r="E40" s="98">
        <v>1655861</v>
      </c>
      <c r="F40" s="98">
        <v>4850058</v>
      </c>
      <c r="G40" s="98">
        <v>-5462402</v>
      </c>
      <c r="J40" s="101" t="s">
        <v>5</v>
      </c>
      <c r="K40" s="84">
        <f t="shared" si="9"/>
        <v>-0.28138596052321718</v>
      </c>
      <c r="L40" s="95">
        <f t="shared" si="10"/>
        <v>-0.92284821234949499</v>
      </c>
      <c r="M40" s="84">
        <f t="shared" si="13"/>
        <v>1.2718456603282171</v>
      </c>
      <c r="N40" s="84">
        <f t="shared" si="14"/>
        <v>1.5312682998751339</v>
      </c>
      <c r="O40" s="84">
        <f t="shared" si="15"/>
        <v>-3.3256383038096504</v>
      </c>
      <c r="P40" s="84">
        <f t="shared" si="17"/>
        <v>1.5575909652171522</v>
      </c>
    </row>
    <row r="41" spans="1:16" ht="15" x14ac:dyDescent="0.25">
      <c r="A41" s="108" t="s">
        <v>122</v>
      </c>
      <c r="B41" s="98">
        <v>7124304</v>
      </c>
      <c r="C41" s="98">
        <v>4267367</v>
      </c>
      <c r="D41" s="98">
        <v>1335928</v>
      </c>
      <c r="E41" s="98">
        <v>1647324</v>
      </c>
      <c r="F41" s="98">
        <v>4954178</v>
      </c>
      <c r="G41" s="98">
        <v>-5463362</v>
      </c>
      <c r="J41" s="104" t="s">
        <v>6</v>
      </c>
      <c r="K41" s="84">
        <f>(B48/B44-1)*100</f>
        <v>0.20395320427979424</v>
      </c>
      <c r="L41" s="95">
        <f t="shared" si="10"/>
        <v>-0.9684670501848871</v>
      </c>
      <c r="M41" s="84">
        <f t="shared" si="13"/>
        <v>1.4310514041103684</v>
      </c>
      <c r="N41" s="84">
        <f t="shared" si="14"/>
        <v>0.96274234191113384</v>
      </c>
      <c r="O41" s="84">
        <f t="shared" si="15"/>
        <v>-8.9056912955252177</v>
      </c>
      <c r="P41" s="84">
        <f t="shared" si="17"/>
        <v>6.3599693769995467</v>
      </c>
    </row>
    <row r="42" spans="1:16" ht="15" x14ac:dyDescent="0.25">
      <c r="A42" s="108" t="s">
        <v>123</v>
      </c>
      <c r="B42" s="98">
        <v>7191589</v>
      </c>
      <c r="C42" s="98">
        <v>4353602</v>
      </c>
      <c r="D42" s="98">
        <v>1341837</v>
      </c>
      <c r="E42" s="98">
        <v>1624776</v>
      </c>
      <c r="F42" s="98">
        <v>5124226</v>
      </c>
      <c r="G42" s="98">
        <v>-5722010</v>
      </c>
      <c r="J42" s="101" t="s">
        <v>7</v>
      </c>
      <c r="K42" s="84">
        <f>(B49/B45-1)*100</f>
        <v>-0.1394115474612434</v>
      </c>
      <c r="L42" s="95">
        <f t="shared" si="10"/>
        <v>-0.71153935431389348</v>
      </c>
      <c r="M42" s="84">
        <f t="shared" si="13"/>
        <v>1.4711937079106352</v>
      </c>
      <c r="N42" s="84">
        <f t="shared" si="14"/>
        <v>1.6620323182574388</v>
      </c>
      <c r="O42" s="84">
        <f t="shared" si="15"/>
        <v>-4.1677400847694273</v>
      </c>
      <c r="P42" s="84">
        <f t="shared" si="17"/>
        <v>3.970235773197091</v>
      </c>
    </row>
    <row r="43" spans="1:16" ht="15.75" customHeight="1" x14ac:dyDescent="0.25">
      <c r="A43" s="108" t="s">
        <v>124</v>
      </c>
      <c r="B43" s="98">
        <v>7202918</v>
      </c>
      <c r="C43" s="98">
        <v>4354937</v>
      </c>
      <c r="D43" s="98">
        <v>1357183</v>
      </c>
      <c r="E43" s="98">
        <v>1654320</v>
      </c>
      <c r="F43" s="98">
        <v>5210007</v>
      </c>
      <c r="G43" s="98">
        <v>-5839393</v>
      </c>
      <c r="I43" s="103">
        <v>2024</v>
      </c>
      <c r="J43" s="104" t="s">
        <v>4</v>
      </c>
      <c r="K43" s="84">
        <f>(B50/B46-1)*100</f>
        <v>0.93757775046003911</v>
      </c>
      <c r="L43" s="95">
        <f t="shared" si="10"/>
        <v>0.32871489529870679</v>
      </c>
      <c r="M43" s="84">
        <f t="shared" si="13"/>
        <v>1.5027442399961479</v>
      </c>
      <c r="N43" s="84">
        <f t="shared" si="14"/>
        <v>-1.7176182386326659</v>
      </c>
      <c r="O43" s="84">
        <f t="shared" si="15"/>
        <v>-2.3455470850194735</v>
      </c>
      <c r="P43" s="84">
        <f t="shared" si="17"/>
        <v>5.4916992863019463</v>
      </c>
    </row>
    <row r="44" spans="1:16" ht="21.75" customHeight="1" x14ac:dyDescent="0.25">
      <c r="A44" s="108" t="s">
        <v>125</v>
      </c>
      <c r="B44" s="98">
        <v>7161937</v>
      </c>
      <c r="C44" s="98">
        <v>4356584</v>
      </c>
      <c r="D44" s="98">
        <v>1374030</v>
      </c>
      <c r="E44" s="98">
        <v>1682433</v>
      </c>
      <c r="F44" s="98">
        <v>5414287</v>
      </c>
      <c r="G44" s="98">
        <v>-6027239</v>
      </c>
      <c r="K44" s="79"/>
      <c r="L44" s="79"/>
      <c r="M44" s="79"/>
      <c r="N44" s="79"/>
      <c r="O44" s="79"/>
      <c r="P44" s="79"/>
    </row>
    <row r="45" spans="1:16" ht="15.75" customHeight="1" x14ac:dyDescent="0.25">
      <c r="A45" s="106" t="s">
        <v>126</v>
      </c>
      <c r="B45" s="98">
        <v>7216045</v>
      </c>
      <c r="C45" s="98">
        <v>4400145</v>
      </c>
      <c r="D45" s="98">
        <v>1397378</v>
      </c>
      <c r="E45" s="98">
        <v>1656383</v>
      </c>
      <c r="F45" s="98">
        <v>5163324</v>
      </c>
      <c r="G45" s="98">
        <v>-5940817</v>
      </c>
    </row>
    <row r="46" spans="1:16" ht="15.75" customHeight="1" x14ac:dyDescent="0.25">
      <c r="A46" s="106" t="s">
        <v>127</v>
      </c>
      <c r="B46" s="98">
        <v>7206549</v>
      </c>
      <c r="C46" s="98">
        <v>4345146</v>
      </c>
      <c r="D46" s="98">
        <v>1422561</v>
      </c>
      <c r="E46" s="98">
        <v>1797171</v>
      </c>
      <c r="F46" s="98">
        <v>5090303</v>
      </c>
      <c r="G46" s="98">
        <v>-5951555</v>
      </c>
    </row>
    <row r="47" spans="1:16" ht="13.5" customHeight="1" x14ac:dyDescent="0.25">
      <c r="A47" s="106" t="s">
        <v>128</v>
      </c>
      <c r="B47" s="98">
        <v>7182650</v>
      </c>
      <c r="C47" s="98">
        <v>4288465</v>
      </c>
      <c r="D47" s="98">
        <v>1448793</v>
      </c>
      <c r="E47" s="98">
        <v>1764616</v>
      </c>
      <c r="F47" s="98">
        <v>4970464</v>
      </c>
      <c r="G47" s="98">
        <v>-5727201</v>
      </c>
    </row>
    <row r="48" spans="1:16" ht="18" customHeight="1" x14ac:dyDescent="0.25">
      <c r="A48" s="106" t="s">
        <v>130</v>
      </c>
      <c r="B48" s="98">
        <v>7176544</v>
      </c>
      <c r="C48" s="98">
        <v>4287223</v>
      </c>
      <c r="D48" s="98">
        <v>1476521</v>
      </c>
      <c r="E48" s="98">
        <v>1751384</v>
      </c>
      <c r="F48" s="98">
        <v>4776467</v>
      </c>
      <c r="G48" s="98">
        <v>-5571742</v>
      </c>
    </row>
    <row r="49" spans="1:7" ht="14.25" customHeight="1" x14ac:dyDescent="0.25">
      <c r="A49" s="106" t="s">
        <v>132</v>
      </c>
      <c r="B49" s="98">
        <v>7205985</v>
      </c>
      <c r="C49" s="98">
        <v>4348800</v>
      </c>
      <c r="D49" s="98">
        <v>1503540</v>
      </c>
      <c r="E49" s="98">
        <v>1776316</v>
      </c>
      <c r="F49" s="98">
        <v>4862578</v>
      </c>
      <c r="G49" s="98">
        <v>-5654323</v>
      </c>
    </row>
    <row r="50" spans="1:7" ht="14.25" customHeight="1" x14ac:dyDescent="0.25">
      <c r="B50" s="98">
        <v>7274116</v>
      </c>
      <c r="C50" s="98">
        <v>4368835</v>
      </c>
      <c r="D50" s="98">
        <v>1530857</v>
      </c>
      <c r="E50" s="98">
        <v>1673390</v>
      </c>
      <c r="F50" s="98">
        <v>4921270</v>
      </c>
      <c r="G50" s="98">
        <v>-5555793</v>
      </c>
    </row>
    <row r="51" spans="1:7" ht="14.25" customHeight="1" x14ac:dyDescent="0.2">
      <c r="A51" s="97" t="s">
        <v>88</v>
      </c>
      <c r="C51" s="28"/>
      <c r="E51" s="146" t="s">
        <v>136</v>
      </c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T38"/>
  <sheetViews>
    <sheetView showGridLines="0" zoomScale="50" zoomScaleNormal="50" workbookViewId="0">
      <selection sqref="A1:AR1"/>
    </sheetView>
  </sheetViews>
  <sheetFormatPr defaultColWidth="0" defaultRowHeight="0" customHeight="1" zeroHeight="1" x14ac:dyDescent="0.2"/>
  <cols>
    <col min="1" max="1" width="7.85546875" style="136" customWidth="1"/>
    <col min="2" max="2" width="26.42578125" style="136" customWidth="1"/>
    <col min="3" max="3" width="29.28515625" style="26" customWidth="1"/>
    <col min="4" max="18" width="11.140625" style="26" bestFit="1" customWidth="1"/>
    <col min="19" max="19" width="12.85546875" style="26" customWidth="1"/>
    <col min="20" max="20" width="12" style="26" customWidth="1"/>
    <col min="21" max="21" width="11.42578125" style="26" customWidth="1"/>
    <col min="22" max="22" width="15.140625" style="26" customWidth="1"/>
    <col min="23" max="43" width="11.140625" style="26" customWidth="1"/>
    <col min="44" max="44" width="11.42578125" style="26" customWidth="1"/>
    <col min="45" max="16384" width="9.140625" style="26" hidden="1"/>
  </cols>
  <sheetData>
    <row r="1" spans="1:46" ht="15.75" x14ac:dyDescent="0.25">
      <c r="A1" s="186" t="s">
        <v>89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</row>
    <row r="2" spans="1:46" ht="12.75" x14ac:dyDescent="0.2">
      <c r="A2" s="70"/>
      <c r="B2" s="70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  <c r="AL2" s="29"/>
      <c r="AM2" s="29"/>
      <c r="AN2" s="29">
        <v>2023</v>
      </c>
      <c r="AO2" s="29"/>
      <c r="AP2" s="29"/>
      <c r="AQ2" s="29"/>
      <c r="AR2" s="29">
        <v>2024</v>
      </c>
    </row>
    <row r="3" spans="1:46" ht="12" customHeight="1" x14ac:dyDescent="0.2">
      <c r="A3" s="70"/>
      <c r="B3" s="70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3" t="s">
        <v>7</v>
      </c>
      <c r="AB3" s="25" t="s">
        <v>4</v>
      </c>
      <c r="AC3" s="28" t="s">
        <v>5</v>
      </c>
      <c r="AD3" s="25" t="s">
        <v>6</v>
      </c>
      <c r="AE3" s="63" t="s">
        <v>7</v>
      </c>
      <c r="AF3" s="27" t="s">
        <v>4</v>
      </c>
      <c r="AG3" s="28" t="s">
        <v>5</v>
      </c>
      <c r="AH3" s="27" t="s">
        <v>6</v>
      </c>
      <c r="AI3" s="63" t="s">
        <v>7</v>
      </c>
      <c r="AJ3" s="27" t="s">
        <v>4</v>
      </c>
      <c r="AK3" s="28" t="s">
        <v>5</v>
      </c>
      <c r="AL3" s="27" t="s">
        <v>6</v>
      </c>
      <c r="AM3" s="63" t="s">
        <v>7</v>
      </c>
      <c r="AN3" s="27" t="s">
        <v>4</v>
      </c>
      <c r="AO3" s="28" t="s">
        <v>5</v>
      </c>
      <c r="AP3" s="27" t="s">
        <v>6</v>
      </c>
      <c r="AQ3" s="63" t="s">
        <v>7</v>
      </c>
      <c r="AR3" s="27" t="s">
        <v>4</v>
      </c>
    </row>
    <row r="4" spans="1:46" s="70" customFormat="1" ht="15" x14ac:dyDescent="0.25">
      <c r="A4" s="137"/>
      <c r="B4" s="138" t="s">
        <v>71</v>
      </c>
      <c r="C4" s="30" t="s">
        <v>90</v>
      </c>
      <c r="D4" s="99">
        <v>2450.6999999999998</v>
      </c>
      <c r="E4" s="99">
        <v>2493.4</v>
      </c>
      <c r="F4" s="99">
        <v>2625.5</v>
      </c>
      <c r="G4" s="99">
        <v>2816.7</v>
      </c>
      <c r="H4" s="99">
        <v>2476.5</v>
      </c>
      <c r="I4" s="99">
        <v>2555.1999999999998</v>
      </c>
      <c r="J4" s="99">
        <v>2663.4</v>
      </c>
      <c r="K4" s="99">
        <v>2809.5</v>
      </c>
      <c r="L4" s="99">
        <v>2391.5</v>
      </c>
      <c r="M4" s="99">
        <v>2569.5</v>
      </c>
      <c r="N4" s="99">
        <v>2678.2</v>
      </c>
      <c r="O4" s="99">
        <v>2850.8</v>
      </c>
      <c r="P4" s="99">
        <v>2719.6</v>
      </c>
      <c r="Q4" s="99">
        <v>2783.8</v>
      </c>
      <c r="R4" s="99">
        <v>2956.9</v>
      </c>
      <c r="S4" s="99">
        <v>3187</v>
      </c>
      <c r="T4" s="99">
        <v>2969.9</v>
      </c>
      <c r="U4" s="99">
        <v>3193.3</v>
      </c>
      <c r="V4" s="99">
        <v>3189.7</v>
      </c>
      <c r="W4" s="99">
        <v>3420.5</v>
      </c>
      <c r="X4" s="99">
        <v>3123.6</v>
      </c>
      <c r="Y4" s="99">
        <v>3158.2</v>
      </c>
      <c r="Z4" s="99">
        <v>3298.5</v>
      </c>
      <c r="AA4" s="99">
        <v>3385.3</v>
      </c>
      <c r="AB4" s="99">
        <v>3266.4</v>
      </c>
      <c r="AC4" s="99">
        <v>2842.7</v>
      </c>
      <c r="AD4" s="99">
        <v>3452.8</v>
      </c>
      <c r="AE4" s="99">
        <v>3742.7</v>
      </c>
      <c r="AF4" s="99">
        <v>3526.2</v>
      </c>
      <c r="AG4" s="99">
        <v>3776</v>
      </c>
      <c r="AH4" s="99">
        <v>4388.7</v>
      </c>
      <c r="AI4" s="99">
        <v>4761.5</v>
      </c>
      <c r="AJ4" s="99">
        <v>4886.7</v>
      </c>
      <c r="AK4" s="99">
        <v>5194.3</v>
      </c>
      <c r="AL4" s="99">
        <v>5692.8</v>
      </c>
      <c r="AM4" s="99">
        <v>5559.7</v>
      </c>
      <c r="AN4" s="99">
        <v>5134</v>
      </c>
      <c r="AO4" s="99">
        <v>4631.3</v>
      </c>
      <c r="AP4" s="99">
        <v>4454.2</v>
      </c>
      <c r="AQ4" s="99">
        <v>4840.3</v>
      </c>
      <c r="AR4" s="99">
        <v>4676.7</v>
      </c>
      <c r="AS4" s="99">
        <v>4676.7</v>
      </c>
    </row>
    <row r="5" spans="1:46" s="70" customFormat="1" ht="15" x14ac:dyDescent="0.25">
      <c r="B5" s="138" t="s">
        <v>72</v>
      </c>
      <c r="C5" s="30" t="s">
        <v>91</v>
      </c>
      <c r="D5" s="99">
        <v>-3068.8</v>
      </c>
      <c r="E5" s="99">
        <v>-3120.5</v>
      </c>
      <c r="F5" s="99">
        <v>-3306.5</v>
      </c>
      <c r="G5" s="99">
        <v>-3413.2</v>
      </c>
      <c r="H5" s="99">
        <v>-3050.1</v>
      </c>
      <c r="I5" s="99">
        <v>-3139.2</v>
      </c>
      <c r="J5" s="99">
        <v>-3295.5</v>
      </c>
      <c r="K5" s="99">
        <v>-3225.4</v>
      </c>
      <c r="L5" s="99">
        <v>-2828.1</v>
      </c>
      <c r="M5" s="99">
        <v>-3068</v>
      </c>
      <c r="N5" s="99">
        <v>-3149.9</v>
      </c>
      <c r="O5" s="99">
        <v>-3370.5</v>
      </c>
      <c r="P5" s="99">
        <v>-3257.4</v>
      </c>
      <c r="Q5" s="99">
        <v>-3452</v>
      </c>
      <c r="R5" s="99">
        <v>-3777.4</v>
      </c>
      <c r="S5" s="99">
        <v>-3690</v>
      </c>
      <c r="T5" s="99">
        <v>-3477.4</v>
      </c>
      <c r="U5" s="99">
        <v>-3857.4</v>
      </c>
      <c r="V5" s="99">
        <v>-4313.8999999999996</v>
      </c>
      <c r="W5" s="99">
        <v>-4144.2</v>
      </c>
      <c r="X5" s="99">
        <v>-3730.2</v>
      </c>
      <c r="Y5" s="99">
        <v>-4044.8</v>
      </c>
      <c r="Z5" s="99">
        <v>-4087.5</v>
      </c>
      <c r="AA5" s="99">
        <v>-4051.1</v>
      </c>
      <c r="AB5" s="99">
        <v>-3720.9</v>
      </c>
      <c r="AC5" s="99">
        <v>-3228.3</v>
      </c>
      <c r="AD5" s="99">
        <v>-4043.7</v>
      </c>
      <c r="AE5" s="99">
        <v>-4166.6000000000004</v>
      </c>
      <c r="AF5" s="99">
        <v>-3910.7</v>
      </c>
      <c r="AG5" s="99">
        <v>-4844.8999999999996</v>
      </c>
      <c r="AH5" s="99">
        <v>-5523.8</v>
      </c>
      <c r="AI5" s="99">
        <v>-5239.5</v>
      </c>
      <c r="AJ5" s="99">
        <v>-5690.3</v>
      </c>
      <c r="AK5" s="99">
        <v>-6581.5</v>
      </c>
      <c r="AL5" s="99">
        <v>-7212.3</v>
      </c>
      <c r="AM5" s="99">
        <v>-7011.5</v>
      </c>
      <c r="AN5" s="99">
        <v>-5836.8</v>
      </c>
      <c r="AO5" s="99">
        <v>-5997.4</v>
      </c>
      <c r="AP5" s="99">
        <v>-5781.1</v>
      </c>
      <c r="AQ5" s="99">
        <v>-5738.6</v>
      </c>
      <c r="AR5" s="99">
        <v>-5138.8999999999996</v>
      </c>
      <c r="AS5" s="99">
        <v>5138.8999999999996</v>
      </c>
    </row>
    <row r="6" spans="1:46" ht="12.75" x14ac:dyDescent="0.2">
      <c r="A6" s="70"/>
      <c r="B6" s="138" t="s">
        <v>92</v>
      </c>
      <c r="C6" s="30" t="s">
        <v>93</v>
      </c>
      <c r="D6" s="42">
        <f>D4+D5</f>
        <v>-618.10000000000036</v>
      </c>
      <c r="E6" s="42">
        <f t="shared" ref="E6:V6" si="0">E4+E5</f>
        <v>-627.09999999999991</v>
      </c>
      <c r="F6" s="42">
        <f t="shared" si="0"/>
        <v>-681</v>
      </c>
      <c r="G6" s="42">
        <f t="shared" si="0"/>
        <v>-596.5</v>
      </c>
      <c r="H6" s="42">
        <f t="shared" si="0"/>
        <v>-573.59999999999991</v>
      </c>
      <c r="I6" s="42">
        <f t="shared" si="0"/>
        <v>-584</v>
      </c>
      <c r="J6" s="42">
        <f t="shared" si="0"/>
        <v>-632.09999999999991</v>
      </c>
      <c r="K6" s="42">
        <f t="shared" si="0"/>
        <v>-415.90000000000009</v>
      </c>
      <c r="L6" s="42">
        <f t="shared" si="0"/>
        <v>-436.59999999999991</v>
      </c>
      <c r="M6" s="42">
        <f t="shared" si="0"/>
        <v>-498.5</v>
      </c>
      <c r="N6" s="42">
        <f t="shared" si="0"/>
        <v>-471.70000000000027</v>
      </c>
      <c r="O6" s="42">
        <f t="shared" si="0"/>
        <v>-519.69999999999982</v>
      </c>
      <c r="P6" s="42">
        <f t="shared" si="0"/>
        <v>-537.80000000000018</v>
      </c>
      <c r="Q6" s="42">
        <f t="shared" si="0"/>
        <v>-668.19999999999982</v>
      </c>
      <c r="R6" s="42">
        <f t="shared" si="0"/>
        <v>-820.5</v>
      </c>
      <c r="S6" s="42">
        <f t="shared" si="0"/>
        <v>-503</v>
      </c>
      <c r="T6" s="42">
        <f t="shared" si="0"/>
        <v>-507.5</v>
      </c>
      <c r="U6" s="42">
        <f t="shared" si="0"/>
        <v>-664.09999999999991</v>
      </c>
      <c r="V6" s="42">
        <f t="shared" si="0"/>
        <v>-1124.1999999999998</v>
      </c>
      <c r="W6" s="42">
        <f t="shared" ref="W6:AB6" si="1">W4+W5</f>
        <v>-723.69999999999982</v>
      </c>
      <c r="X6" s="42">
        <f t="shared" si="1"/>
        <v>-606.59999999999991</v>
      </c>
      <c r="Y6" s="42">
        <f t="shared" si="1"/>
        <v>-886.60000000000036</v>
      </c>
      <c r="Z6" s="42">
        <f t="shared" si="1"/>
        <v>-789</v>
      </c>
      <c r="AA6" s="42">
        <f t="shared" si="1"/>
        <v>-665.79999999999973</v>
      </c>
      <c r="AB6" s="42">
        <f t="shared" si="1"/>
        <v>-454.5</v>
      </c>
      <c r="AC6" s="42">
        <f t="shared" ref="AC6:AG6" si="2">AC4+AC5</f>
        <v>-385.60000000000036</v>
      </c>
      <c r="AD6" s="42">
        <f t="shared" si="2"/>
        <v>-590.89999999999964</v>
      </c>
      <c r="AE6" s="42">
        <f t="shared" si="2"/>
        <v>-423.90000000000055</v>
      </c>
      <c r="AF6" s="42">
        <f t="shared" si="2"/>
        <v>-384.5</v>
      </c>
      <c r="AG6" s="42">
        <f t="shared" si="2"/>
        <v>-1068.8999999999996</v>
      </c>
      <c r="AH6" s="42">
        <f t="shared" ref="AH6:AL6" si="3">AH4+AH5</f>
        <v>-1135.1000000000004</v>
      </c>
      <c r="AI6" s="42">
        <f t="shared" si="3"/>
        <v>-478</v>
      </c>
      <c r="AJ6" s="42">
        <f t="shared" si="3"/>
        <v>-803.60000000000036</v>
      </c>
      <c r="AK6" s="42">
        <f t="shared" si="3"/>
        <v>-1387.1999999999998</v>
      </c>
      <c r="AL6" s="42">
        <f t="shared" si="3"/>
        <v>-1519.5</v>
      </c>
      <c r="AM6" s="42">
        <f t="shared" ref="AM6:AR6" si="4">AM4+AM5</f>
        <v>-1451.8000000000002</v>
      </c>
      <c r="AN6" s="42">
        <f t="shared" si="4"/>
        <v>-702.80000000000018</v>
      </c>
      <c r="AO6" s="42">
        <f t="shared" si="4"/>
        <v>-1366.0999999999995</v>
      </c>
      <c r="AP6" s="42">
        <f t="shared" si="4"/>
        <v>-1326.9000000000005</v>
      </c>
      <c r="AQ6" s="42">
        <f t="shared" si="4"/>
        <v>-898.30000000000018</v>
      </c>
      <c r="AR6" s="42">
        <f t="shared" si="4"/>
        <v>-462.19999999999982</v>
      </c>
    </row>
    <row r="7" spans="1:46" ht="12.75" x14ac:dyDescent="0.2">
      <c r="A7" s="70"/>
      <c r="B7" s="70"/>
      <c r="C7" s="3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</row>
    <row r="8" spans="1:46" ht="25.5" x14ac:dyDescent="0.25">
      <c r="A8" s="70"/>
      <c r="B8" s="139" t="s">
        <v>94</v>
      </c>
      <c r="C8" s="32" t="s">
        <v>95</v>
      </c>
      <c r="D8" s="98">
        <v>5306159</v>
      </c>
      <c r="E8" s="98">
        <v>5877226</v>
      </c>
      <c r="F8" s="98">
        <v>6150091</v>
      </c>
      <c r="G8" s="98">
        <v>6292325</v>
      </c>
      <c r="H8" s="98">
        <v>5473565</v>
      </c>
      <c r="I8" s="98">
        <v>6157716</v>
      </c>
      <c r="J8" s="98">
        <v>6451716</v>
      </c>
      <c r="K8" s="98">
        <v>6489129</v>
      </c>
      <c r="L8" s="98">
        <v>5655552</v>
      </c>
      <c r="M8" s="98">
        <v>6336752</v>
      </c>
      <c r="N8" s="98">
        <v>6575021</v>
      </c>
      <c r="O8" s="98">
        <v>6804000</v>
      </c>
      <c r="P8" s="98">
        <v>5955856</v>
      </c>
      <c r="Q8" s="98">
        <v>6741151</v>
      </c>
      <c r="R8" s="98">
        <v>7073263</v>
      </c>
      <c r="S8" s="98">
        <v>7214163</v>
      </c>
      <c r="T8" s="98">
        <v>6299147</v>
      </c>
      <c r="U8" s="98">
        <v>7320396</v>
      </c>
      <c r="V8" s="98">
        <v>7680102</v>
      </c>
      <c r="W8" s="98">
        <v>7853911</v>
      </c>
      <c r="X8" s="98">
        <v>6783367</v>
      </c>
      <c r="Y8" s="98">
        <v>7667453</v>
      </c>
      <c r="Z8" s="98">
        <v>8065428</v>
      </c>
      <c r="AA8" s="98">
        <v>8056621</v>
      </c>
      <c r="AB8" s="98">
        <v>6931731</v>
      </c>
      <c r="AC8" s="98">
        <v>7095645</v>
      </c>
      <c r="AD8" s="98">
        <v>7957278</v>
      </c>
      <c r="AE8" s="98">
        <v>8124807</v>
      </c>
      <c r="AF8" s="98">
        <v>7010677</v>
      </c>
      <c r="AG8" s="98">
        <v>8154825</v>
      </c>
      <c r="AH8" s="98">
        <v>8904773</v>
      </c>
      <c r="AI8" s="98">
        <v>9278656</v>
      </c>
      <c r="AJ8" s="98">
        <v>8172865</v>
      </c>
      <c r="AK8" s="98">
        <v>9506295</v>
      </c>
      <c r="AL8" s="98">
        <v>10281627</v>
      </c>
      <c r="AM8" s="98">
        <v>10425400</v>
      </c>
      <c r="AN8" s="98">
        <v>9122449</v>
      </c>
      <c r="AO8" s="98">
        <v>10042627</v>
      </c>
      <c r="AP8" s="98">
        <v>10475740</v>
      </c>
      <c r="AQ8" s="98">
        <v>10707232</v>
      </c>
      <c r="AR8" s="26">
        <v>9334822</v>
      </c>
      <c r="AS8" s="98">
        <v>9017056</v>
      </c>
      <c r="AT8" s="98"/>
    </row>
    <row r="9" spans="1:46" s="33" customFormat="1" ht="12.75" x14ac:dyDescent="0.2">
      <c r="A9" s="140"/>
      <c r="B9" s="138" t="s">
        <v>96</v>
      </c>
      <c r="C9" s="34" t="s">
        <v>97</v>
      </c>
      <c r="D9" s="35">
        <f>(D6/(D8/1000)*100)</f>
        <v>-11.648727450496684</v>
      </c>
      <c r="E9" s="35">
        <f t="shared" ref="E9:V9" si="5">(E6/(E8/1000)*100)</f>
        <v>-10.669999758389416</v>
      </c>
      <c r="F9" s="35">
        <f t="shared" si="5"/>
        <v>-11.073006887215165</v>
      </c>
      <c r="G9" s="35">
        <f t="shared" si="5"/>
        <v>-9.4798027756036127</v>
      </c>
      <c r="H9" s="35">
        <f t="shared" si="5"/>
        <v>-10.479458999756099</v>
      </c>
      <c r="I9" s="35">
        <f t="shared" si="5"/>
        <v>-9.4840359639840486</v>
      </c>
      <c r="J9" s="35">
        <f t="shared" si="5"/>
        <v>-9.7973934376528646</v>
      </c>
      <c r="K9" s="35">
        <f t="shared" si="5"/>
        <v>-6.4091806465860071</v>
      </c>
      <c r="L9" s="35">
        <f t="shared" si="5"/>
        <v>-7.7198476824189743</v>
      </c>
      <c r="M9" s="35">
        <f t="shared" si="5"/>
        <v>-7.8668062123939828</v>
      </c>
      <c r="N9" s="35">
        <f t="shared" si="5"/>
        <v>-7.1741215731478318</v>
      </c>
      <c r="O9" s="35">
        <f t="shared" si="5"/>
        <v>-7.6381540270429138</v>
      </c>
      <c r="P9" s="35">
        <f t="shared" si="5"/>
        <v>-9.0297683489997098</v>
      </c>
      <c r="Q9" s="35">
        <f t="shared" si="5"/>
        <v>-9.912253856945199</v>
      </c>
      <c r="R9" s="35">
        <f t="shared" si="5"/>
        <v>-11.600021093517942</v>
      </c>
      <c r="S9" s="35">
        <f t="shared" si="5"/>
        <v>-6.9723958274854612</v>
      </c>
      <c r="T9" s="35">
        <f t="shared" si="5"/>
        <v>-8.0566463999014477</v>
      </c>
      <c r="U9" s="35">
        <f t="shared" si="5"/>
        <v>-9.0719135959311483</v>
      </c>
      <c r="V9" s="35">
        <f t="shared" si="5"/>
        <v>-14.637826424701128</v>
      </c>
      <c r="W9" s="35">
        <f t="shared" ref="W9:AC9" si="6">(W6/(W8/1000)*100)</f>
        <v>-9.2145174550615589</v>
      </c>
      <c r="X9" s="35">
        <f t="shared" si="6"/>
        <v>-8.9424617597720992</v>
      </c>
      <c r="Y9" s="35">
        <f t="shared" si="6"/>
        <v>-11.563161847878302</v>
      </c>
      <c r="Z9" s="35">
        <f t="shared" si="6"/>
        <v>-9.7824938738526956</v>
      </c>
      <c r="AA9" s="35">
        <f t="shared" si="6"/>
        <v>-8.2640104331580151</v>
      </c>
      <c r="AB9" s="75">
        <f t="shared" si="6"/>
        <v>-6.5568037767189749</v>
      </c>
      <c r="AC9" s="75">
        <f t="shared" si="6"/>
        <v>-5.4343192197467651</v>
      </c>
      <c r="AD9" s="75">
        <f t="shared" ref="AD9:AH9" si="7">(AD6/(AD8/1000)*100)</f>
        <v>-7.4259061955608381</v>
      </c>
      <c r="AE9" s="75">
        <f t="shared" si="7"/>
        <v>-5.2173547014716846</v>
      </c>
      <c r="AF9" s="75">
        <f t="shared" si="7"/>
        <v>-5.4844917259773922</v>
      </c>
      <c r="AG9" s="75">
        <f t="shared" si="7"/>
        <v>-13.10757741582437</v>
      </c>
      <c r="AH9" s="75">
        <f t="shared" si="7"/>
        <v>-12.747096416719444</v>
      </c>
      <c r="AI9" s="75">
        <f>(AI6/(AI8/1000)*100)</f>
        <v>-5.1516081639409839</v>
      </c>
      <c r="AJ9" s="35">
        <f>(AJ6/(AJ8/1000)*100)</f>
        <v>-9.8325373048496498</v>
      </c>
      <c r="AK9" s="35">
        <f>(AK6/(AK8/1000)*100)</f>
        <v>-14.592435854347038</v>
      </c>
      <c r="AL9" s="35">
        <f>(AL6/(AL8/1000)*100)</f>
        <v>-14.778789388099762</v>
      </c>
      <c r="AM9" s="75">
        <f t="shared" ref="AM9" si="8">(AM6/(AM8/1000)*100)</f>
        <v>-13.925604772958353</v>
      </c>
      <c r="AN9" s="75">
        <f>(AN6/(AN8/1000)*100)</f>
        <v>-7.7040715711318324</v>
      </c>
      <c r="AO9" s="75">
        <f>(AO6/(AO8/1000)*100)</f>
        <v>-13.60301443038758</v>
      </c>
      <c r="AP9" s="35">
        <f>(AP6/(AP8/1000)*100)</f>
        <v>-12.666408291920195</v>
      </c>
      <c r="AQ9" s="35">
        <f>(AQ6/(AQ8/1000)*100)</f>
        <v>-8.389656635814001</v>
      </c>
      <c r="AR9" s="35">
        <f>(AR6/(AR8/1000)*100)</f>
        <v>-4.951353116320802</v>
      </c>
      <c r="AS9" s="75"/>
      <c r="AT9" s="75"/>
    </row>
    <row r="10" spans="1:46" ht="12.75" x14ac:dyDescent="0.2">
      <c r="A10" s="70"/>
      <c r="B10" s="70"/>
      <c r="C10" s="36"/>
      <c r="AR10" s="33"/>
    </row>
    <row r="11" spans="1:46" ht="12.75" x14ac:dyDescent="0.2">
      <c r="A11" s="70"/>
      <c r="B11" s="70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133"/>
    </row>
    <row r="12" spans="1:46" ht="12.75" x14ac:dyDescent="0.2">
      <c r="A12" s="188" t="s">
        <v>109</v>
      </c>
      <c r="B12" s="1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</row>
    <row r="13" spans="1:46" s="141" customFormat="1" ht="15" x14ac:dyDescent="0.25">
      <c r="A13" s="114" t="s">
        <v>117</v>
      </c>
      <c r="B13" s="145"/>
    </row>
    <row r="14" spans="1:46" ht="12.75" x14ac:dyDescent="0.2">
      <c r="A14" s="185" t="s">
        <v>88</v>
      </c>
      <c r="B14" s="185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133"/>
      <c r="AN14" s="133"/>
      <c r="AO14" s="133"/>
      <c r="AP14" s="133"/>
      <c r="AQ14" s="133"/>
      <c r="AR14" s="88"/>
    </row>
    <row r="15" spans="1:46" ht="12.75" x14ac:dyDescent="0.2">
      <c r="A15" s="112"/>
      <c r="B15" s="146">
        <v>45446</v>
      </c>
      <c r="C15" s="90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133"/>
      <c r="AN15" s="133"/>
      <c r="AO15" s="133"/>
      <c r="AP15" s="133"/>
      <c r="AQ15" s="133"/>
      <c r="AR15" s="88"/>
    </row>
    <row r="16" spans="1:46" ht="15" x14ac:dyDescent="0.25">
      <c r="A16" s="70"/>
      <c r="B16" s="113"/>
      <c r="C16" s="89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</row>
    <row r="17" spans="1:44" ht="12" customHeight="1" x14ac:dyDescent="0.2">
      <c r="A17" s="70"/>
      <c r="B17" s="70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</row>
    <row r="18" spans="1:44" ht="12.75" x14ac:dyDescent="0.2">
      <c r="A18" s="70"/>
      <c r="B18" s="70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</row>
    <row r="19" spans="1:44" ht="12.75" x14ac:dyDescent="0.2">
      <c r="A19" s="188" t="s">
        <v>109</v>
      </c>
      <c r="B19" s="1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133"/>
      <c r="AO19" s="133"/>
      <c r="AP19" s="133"/>
      <c r="AQ19" s="133"/>
      <c r="AR19" s="133"/>
    </row>
    <row r="20" spans="1:44" s="141" customFormat="1" ht="15" x14ac:dyDescent="0.25">
      <c r="A20" s="114" t="s">
        <v>116</v>
      </c>
      <c r="B20" s="145"/>
    </row>
    <row r="21" spans="1:44" ht="12.75" x14ac:dyDescent="0.2">
      <c r="A21" s="185" t="s">
        <v>88</v>
      </c>
      <c r="B21" s="185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</row>
    <row r="22" spans="1:44" ht="12.75" x14ac:dyDescent="0.2">
      <c r="A22" s="112"/>
      <c r="B22" s="146">
        <v>45446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</row>
    <row r="23" spans="1:44" ht="12.75" x14ac:dyDescent="0.2">
      <c r="A23" s="70"/>
      <c r="B23" s="70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</row>
    <row r="24" spans="1:44" ht="12.75" x14ac:dyDescent="0.2">
      <c r="A24" s="70"/>
      <c r="B24" s="70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</row>
    <row r="25" spans="1:44" ht="12.75" x14ac:dyDescent="0.2">
      <c r="A25" s="70"/>
      <c r="B25" s="70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</row>
    <row r="26" spans="1:44" ht="12.75" x14ac:dyDescent="0.2"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</row>
    <row r="27" spans="1:44" ht="12.75" x14ac:dyDescent="0.2"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</row>
    <row r="28" spans="1:44" ht="15" x14ac:dyDescent="0.25">
      <c r="C28" s="88"/>
      <c r="D28" s="8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88"/>
      <c r="T28" s="88"/>
      <c r="U28" s="88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88"/>
    </row>
    <row r="29" spans="1:44" ht="14.25" x14ac:dyDescent="0.2">
      <c r="C29" s="88"/>
      <c r="D29" s="8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</row>
    <row r="30" spans="1:44" ht="14.25" x14ac:dyDescent="0.2">
      <c r="C30" s="88"/>
      <c r="D30" s="8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</row>
    <row r="31" spans="1:44" ht="14.25" x14ac:dyDescent="0.2">
      <c r="C31" s="88"/>
      <c r="D31" s="8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</row>
    <row r="32" spans="1:44" ht="14.25" x14ac:dyDescent="0.2">
      <c r="C32" s="88"/>
      <c r="D32" s="8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</row>
    <row r="33" spans="3:44" ht="14.25" x14ac:dyDescent="0.2">
      <c r="C33" s="88"/>
      <c r="D33" s="8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</row>
    <row r="34" spans="3:44" ht="14.25" x14ac:dyDescent="0.2">
      <c r="C34" s="88"/>
      <c r="D34" s="8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</row>
    <row r="35" spans="3:44" ht="14.25" x14ac:dyDescent="0.2">
      <c r="C35" s="88"/>
      <c r="D35" s="8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</row>
    <row r="36" spans="3:44" ht="14.25" hidden="1" customHeight="1" x14ac:dyDescent="0.2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44" ht="14.25" hidden="1" customHeight="1" x14ac:dyDescent="0.2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44" ht="14.25" hidden="1" customHeight="1" x14ac:dyDescent="0.2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R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ce4cee5fa2b0d28ce8546648566c961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bed72631f8b6dabe981792aa12b6b925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D16801-12B6-4070-B649-86C6EEEC0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2024Q1_LV</vt:lpstr>
      <vt:lpstr>2024Q1_EN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2024-06-03T11:30:01Z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