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534" documentId="8_{A3B0871C-8D53-42E0-B1FA-4BC54476B12A}" xr6:coauthVersionLast="47" xr6:coauthVersionMax="47" xr10:uidLastSave="{350976BE-E941-440D-9D99-85DB7D2A6DF9}"/>
  <bookViews>
    <workbookView xWindow="-120" yWindow="-120" windowWidth="29040" windowHeight="15840" tabRatio="804" xr2:uid="{00000000-000D-0000-FFFF-FFFF00000000}"/>
  </bookViews>
  <sheets>
    <sheet name="2024Q2_LV" sheetId="1" r:id="rId1"/>
    <sheet name="2024Q2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AL24" i="17" l="1"/>
  <c r="AP6" i="17" s="1"/>
  <c r="AM24" i="17"/>
  <c r="AQ6" i="17" s="1"/>
  <c r="AL18" i="17"/>
  <c r="AM18" i="17"/>
  <c r="AL11" i="17"/>
  <c r="AM11" i="17"/>
  <c r="AL10" i="17"/>
  <c r="AM10" i="17"/>
  <c r="AS9" i="19"/>
  <c r="AS6" i="19"/>
  <c r="P44" i="18"/>
  <c r="O44" i="18"/>
  <c r="N44" i="18"/>
  <c r="M44" i="18"/>
  <c r="L44" i="18"/>
  <c r="K44" i="18"/>
  <c r="M43" i="18"/>
  <c r="AP6" i="1"/>
  <c r="AQ6" i="1"/>
  <c r="AQ5" i="1"/>
  <c r="AQ4" i="1"/>
  <c r="AQ3" i="1"/>
  <c r="AR6" i="19"/>
  <c r="AR9" i="19" s="1"/>
  <c r="P43" i="18"/>
  <c r="O43" i="18"/>
  <c r="N43" i="18"/>
  <c r="L43" i="18"/>
  <c r="K43" i="18"/>
  <c r="AP5" i="1"/>
  <c r="AP4" i="1"/>
  <c r="AP3" i="1"/>
  <c r="AQ6" i="19"/>
  <c r="AQ9" i="19" s="1"/>
  <c r="P42" i="18"/>
  <c r="O42" i="18"/>
  <c r="N42" i="18"/>
  <c r="M42" i="18"/>
  <c r="L42" i="18"/>
  <c r="K42" i="18"/>
  <c r="K41" i="18"/>
  <c r="O15" i="17"/>
  <c r="O14" i="17"/>
  <c r="O27" i="17"/>
  <c r="AO6" i="17" s="1"/>
  <c r="AK24" i="17"/>
  <c r="AN6" i="17" s="1"/>
  <c r="AK18" i="17"/>
  <c r="AK11" i="17"/>
  <c r="AK10" i="17"/>
  <c r="AO6" i="1"/>
  <c r="AO4" i="1"/>
  <c r="AO3" i="1"/>
  <c r="AN6" i="1"/>
  <c r="AN5" i="1"/>
  <c r="AN4" i="1"/>
  <c r="AN3" i="1"/>
  <c r="AO5" i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J24" i="17"/>
  <c r="AM6" i="17" s="1"/>
  <c r="AJ10" i="17"/>
  <c r="AJ11" i="17"/>
  <c r="AM6" i="1"/>
  <c r="AM4" i="1"/>
  <c r="AM3" i="1"/>
  <c r="AP6" i="19" l="1"/>
  <c r="AP9" i="19" s="1"/>
  <c r="AJ18" i="17"/>
  <c r="AM5" i="1"/>
  <c r="AL5" i="1"/>
  <c r="N21" i="1"/>
  <c r="AO6" i="19"/>
  <c r="AO9" i="19" s="1"/>
  <c r="P40" i="18"/>
  <c r="O40" i="18"/>
  <c r="N40" i="18"/>
  <c r="M40" i="18"/>
  <c r="L40" i="18"/>
  <c r="K40" i="18"/>
  <c r="AI24" i="17"/>
  <c r="AL6" i="17" s="1"/>
  <c r="AI18" i="17"/>
  <c r="AQ5" i="17" s="1"/>
  <c r="AI11" i="17"/>
  <c r="AQ4" i="17" s="1"/>
  <c r="AI10" i="17"/>
  <c r="AQ3" i="17" s="1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P5" i="17" s="1"/>
  <c r="AH10" i="17"/>
  <c r="AP3" i="17" s="1"/>
  <c r="AH11" i="17"/>
  <c r="AP4" i="17" s="1"/>
  <c r="AK6" i="1"/>
  <c r="AK5" i="1"/>
  <c r="AK4" i="1"/>
  <c r="AK3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J5" i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AH3" i="17" l="1"/>
  <c r="AH5" i="17"/>
  <c r="AI5" i="17"/>
  <c r="O21" i="17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<sst xmlns="http://schemas.openxmlformats.org/spreadsheetml/2006/main" count="539" uniqueCount="136">
  <si>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</si>
  <si>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</si>
  <si>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</si>
  <si>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</si>
  <si>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</si>
  <si>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</si>
  <si>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</si>
  <si>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</si>
  <si>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</si>
  <si>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</si>
  <si>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</si>
  <si>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</si>
  <si>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</si>
  <si>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</si>
  <si>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</si>
  <si>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</si>
  <si>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</si>
  <si>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</si>
  <si>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</si>
  <si>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</si>
  <si>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</si>
  <si>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</si>
  <si>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</si>
  <si>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</si>
  <si>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</si>
  <si>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</si>
  <si>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</si>
  <si>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</si>
  <si>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</si>
  <si>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</si>
  <si>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</si>
  <si>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</si>
  <si>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</si>
  <si>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</si>
  <si>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</si>
  <si>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</si>
  <si>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</si>
  <si>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</si>
  <si>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</si>
  <si>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</si>
  <si>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</si>
  <si>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</si>
  <si>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</si>
  <si>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</si>
  <si>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</si>
  <si>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</si>
  <si>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</si>
  <si>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</si>
  <si>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</si>
  <si>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</si>
  <si>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</si>
  <si>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</si>
  <si>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</si>
  <si>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</si>
  <si>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</si>
  <si>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</si>
  <si>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</si>
  <si>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</si>
  <si>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</si>
  <si>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</si>
  <si>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</si>
  <si>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</si>
  <si>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</si>
  <si>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</si>
  <si>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</si>
  <si>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</si>
  <si>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r>
      <rPr>
        <b/>
        <sz val="11"/>
        <color rgb="FF000000"/>
        <rFont val="Arial"/>
        <family val="2"/>
        <charset val="186"/>
      </rPr>
      <t>2015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2015</t>
    </r>
    <r>
      <rPr>
        <sz val="11"/>
        <color rgb="FF000000"/>
        <rFont val="Arial"/>
        <family val="2"/>
        <charset val="186"/>
      </rPr>
      <t xml:space="preserve"> prices</t>
    </r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</si>
  <si>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</si>
  <si>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</si>
  <si>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</si>
  <si>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</si>
  <si>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</si>
  <si>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</si>
  <si>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</si>
  <si>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</si>
  <si>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</si>
  <si>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</si>
  <si>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</si>
  <si>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</si>
  <si>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</si>
  <si>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</si>
  <si>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</si>
  <si>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</si>
  <si>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</si>
  <si>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</si>
  <si>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</si>
  <si>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</si>
  <si>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</si>
  <si>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</si>
  <si>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</si>
  <si>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</si>
  <si>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</si>
  <si>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</si>
  <si>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</si>
  <si>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</si>
  <si>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</si>
  <si>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</si>
  <si>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</si>
  <si>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</si>
  <si>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</si>
  <si>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r>
      <t>In</t>
    </r>
    <r>
      <rPr>
        <b/>
        <sz val="10"/>
        <rFont val="Arial"/>
        <family val="2"/>
        <charset val="186"/>
      </rPr>
      <t xml:space="preserve"> 2015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</si>
  <si>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 xml:space="preserve"> prices</t>
    </r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</si>
  <si>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</si>
  <si>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</si>
  <si>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</si>
  <si>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</si>
  <si>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</si>
  <si>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</si>
  <si>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</si>
  <si>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</si>
  <si>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</si>
  <si>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</si>
  <si>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</si>
  <si>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</si>
  <si>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</si>
  <si>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</si>
  <si>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</si>
  <si>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</si>
  <si>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</si>
  <si>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</si>
  <si>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</si>
  <si>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</si>
  <si>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</si>
  <si>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</si>
  <si>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</si>
  <si>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</si>
  <si>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</si>
  <si>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</si>
  <si>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</si>
  <si>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Makroekonomiskās prognozes 2023 un VTBI 2024-2026 | Fiskālās disciplīnas padome (fdp.gov.lv)</t>
  </si>
  <si>
    <t>2023Q3</t>
  </si>
  <si>
    <r>
      <rPr>
        <b/>
        <sz val="10"/>
        <rFont val="Arial"/>
        <family val="2"/>
        <charset val="186"/>
      </rPr>
      <t>2015</t>
    </r>
    <r>
      <rPr>
        <sz val="10"/>
        <rFont val="Arial"/>
        <family val="2"/>
        <charset val="186"/>
      </rPr>
      <t>.g. salīdzināmajās cenās</t>
    </r>
  </si>
  <si>
    <t>2023Q4</t>
  </si>
  <si>
    <t>2024Q1</t>
  </si>
  <si>
    <t>2024Q2</t>
  </si>
  <si>
    <t>Prognoze (10.06.2024)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</si>
</sst>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1"/>
      <name val="Garamond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u/>
      <sz val="11"/>
      <color rgb="FFFFFFFF"/>
      <name val="Calibri"/>
      <family val="2"/>
      <charset val="186"/>
      <scheme val="minor"/>
    </font>
    <font>
      <u/>
      <sz val="10"/>
      <color rgb="FFFFFFFF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</cellStyleXfs>
  <cellXfs count="186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/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0" applyFont="1"/>
    <xf numFmtId="3" fontId="20" fillId="0" borderId="0" xfId="0" applyNumberFormat="1" applyFont="1"/>
    <xf numFmtId="0" fontId="24" fillId="7" borderId="0" xfId="0" applyFont="1" applyFill="1" applyAlignment="1">
      <alignment horizontal="right"/>
    </xf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164" fontId="26" fillId="0" borderId="0" xfId="0" applyNumberFormat="1" applyFont="1" applyAlignment="1">
      <alignment horizontal="right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164" fontId="7" fillId="7" borderId="0" xfId="0" applyNumberFormat="1" applyFont="1" applyFill="1"/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7" fontId="20" fillId="0" borderId="0" xfId="0" applyNumberFormat="1" applyFont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2" fontId="7" fillId="7" borderId="0" xfId="0" applyNumberFormat="1" applyFont="1" applyFill="1" applyAlignment="1">
      <alignment horizontal="right"/>
    </xf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64" fontId="39" fillId="0" borderId="0" xfId="1" applyNumberFormat="1" applyFont="1"/>
    <xf numFmtId="3" fontId="39" fillId="0" borderId="0" xfId="0" applyNumberFormat="1" applyFont="1"/>
    <xf numFmtId="167" fontId="39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4" fontId="4" fillId="0" borderId="0" xfId="0" applyNumberFormat="1" applyFont="1"/>
    <xf numFmtId="165" fontId="4" fillId="0" borderId="0" xfId="2" applyNumberFormat="1" applyFont="1"/>
    <xf numFmtId="0" fontId="6" fillId="0" borderId="0" xfId="2" applyFont="1" applyBorder="1" applyAlignment="1">
      <alignment horizontal="right"/>
    </xf>
    <xf numFmtId="164" fontId="24" fillId="0" borderId="0" xfId="1" applyNumberFormat="1" applyFont="1"/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6" fontId="0" fillId="0" borderId="0" xfId="0" applyNumberFormat="1"/>
    <xf numFmtId="165" fontId="7" fillId="0" borderId="0" xfId="0" applyNumberFormat="1" applyFont="1"/>
    <xf numFmtId="0" fontId="43" fillId="0" borderId="0" xfId="0" applyFont="1"/>
    <xf numFmtId="167" fontId="42" fillId="0" borderId="0" xfId="0" applyNumberFormat="1" applyFont="1" applyAlignment="1">
      <alignment horizontal="right" indent="1"/>
    </xf>
    <xf numFmtId="17" fontId="7" fillId="0" borderId="0" xfId="0" applyNumberFormat="1" applyFont="1"/>
    <xf numFmtId="4" fontId="42" fillId="0" borderId="0" xfId="0" applyNumberFormat="1" applyFont="1" applyAlignment="1">
      <alignment horizontal="right" indent="1"/>
    </xf>
    <xf numFmtId="0" fontId="45" fillId="0" borderId="0" xfId="6" applyFont="1" applyFill="1"/>
    <xf numFmtId="0" fontId="46" fillId="7" borderId="0" xfId="6" applyFont="1" applyFill="1"/>
    <xf numFmtId="0" fontId="45" fillId="0" borderId="0" xfId="6" applyFont="1"/>
    <xf numFmtId="0" fontId="45" fillId="7" borderId="0" xfId="6" applyFont="1" applyFill="1"/>
    <xf numFmtId="164" fontId="44" fillId="0" borderId="0" xfId="0" applyNumberFormat="1" applyFont="1"/>
    <xf numFmtId="164" fontId="42" fillId="0" borderId="0" xfId="1" applyNumberFormat="1" applyFont="1" applyAlignment="1">
      <alignment horizontal="right" indent="1"/>
    </xf>
    <xf numFmtId="164" fontId="7" fillId="7" borderId="0" xfId="1" applyNumberFormat="1" applyFont="1" applyFill="1" applyAlignment="1">
      <alignment horizontal="right"/>
    </xf>
    <xf numFmtId="165" fontId="24" fillId="0" borderId="0" xfId="1" applyNumberFormat="1" applyFont="1"/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wrapText="1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</cellXfs>
  <cellStyles count="9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Parasts" xfId="0" builtinId="0"/>
    <cellStyle name="Parasts 2" xfId="8" xr:uid="{A34556CD-30A0-4A9E-AE07-5F5D490658C0}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FFFFFF"/>
      <color rgb="FF93B7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72840012745409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GDP'!$L$6:$L$44</c:f>
              <c:numCache>
                <c:formatCode>0.0</c:formatCode>
                <c:ptCount val="39"/>
                <c:pt idx="0">
                  <c:v>0.49278092611926005</c:v>
                </c:pt>
                <c:pt idx="1">
                  <c:v>1.4652929906078198</c:v>
                </c:pt>
                <c:pt idx="2">
                  <c:v>1.0411624694603572</c:v>
                </c:pt>
                <c:pt idx="3">
                  <c:v>2.1212616957706047</c:v>
                </c:pt>
                <c:pt idx="4">
                  <c:v>1.1761998962926292</c:v>
                </c:pt>
                <c:pt idx="5">
                  <c:v>2.5109752689835783</c:v>
                </c:pt>
                <c:pt idx="6">
                  <c:v>2.293517429335922</c:v>
                </c:pt>
                <c:pt idx="7">
                  <c:v>1.0111861428505513</c:v>
                </c:pt>
                <c:pt idx="8">
                  <c:v>2.2777044979772674</c:v>
                </c:pt>
                <c:pt idx="9">
                  <c:v>1.273386383422247</c:v>
                </c:pt>
                <c:pt idx="10">
                  <c:v>0.66477776116349241</c:v>
                </c:pt>
                <c:pt idx="11">
                  <c:v>2.0502212730531046</c:v>
                </c:pt>
                <c:pt idx="12">
                  <c:v>2.5752756269878407</c:v>
                </c:pt>
                <c:pt idx="13">
                  <c:v>1.859506765842019</c:v>
                </c:pt>
                <c:pt idx="14">
                  <c:v>2.3673248344282887</c:v>
                </c:pt>
                <c:pt idx="15">
                  <c:v>1.6033974505908328</c:v>
                </c:pt>
                <c:pt idx="16">
                  <c:v>1.243588342925763</c:v>
                </c:pt>
                <c:pt idx="17">
                  <c:v>0.79050649927085181</c:v>
                </c:pt>
                <c:pt idx="18">
                  <c:v>0.59176837004599014</c:v>
                </c:pt>
                <c:pt idx="19">
                  <c:v>4.7001132633411553E-2</c:v>
                </c:pt>
                <c:pt idx="20">
                  <c:v>-1.1601286233684072</c:v>
                </c:pt>
                <c:pt idx="21">
                  <c:v>0.48211062935349591</c:v>
                </c:pt>
                <c:pt idx="22">
                  <c:v>-9.6102390675826967</c:v>
                </c:pt>
                <c:pt idx="23">
                  <c:v>8.7691954204662373E-2</c:v>
                </c:pt>
                <c:pt idx="24">
                  <c:v>-0.89626778635830284</c:v>
                </c:pt>
                <c:pt idx="25">
                  <c:v>-2.8995533002094334</c:v>
                </c:pt>
                <c:pt idx="26">
                  <c:v>10.536680961457266</c:v>
                </c:pt>
                <c:pt idx="27">
                  <c:v>2.914237044423249</c:v>
                </c:pt>
                <c:pt idx="28">
                  <c:v>6.3110925235710589</c:v>
                </c:pt>
                <c:pt idx="29">
                  <c:v>8.0445124048313073</c:v>
                </c:pt>
                <c:pt idx="30">
                  <c:v>5.6039434821063621</c:v>
                </c:pt>
                <c:pt idx="31">
                  <c:v>2.9608423455288162</c:v>
                </c:pt>
                <c:pt idx="32">
                  <c:v>1.8424707189791329</c:v>
                </c:pt>
                <c:pt idx="33">
                  <c:v>-0.17439379267746444</c:v>
                </c:pt>
                <c:pt idx="34">
                  <c:v>-0.84912587577414478</c:v>
                </c:pt>
                <c:pt idx="35">
                  <c:v>-0.94251021323771855</c:v>
                </c:pt>
                <c:pt idx="36">
                  <c:v>-0.7504787192450959</c:v>
                </c:pt>
                <c:pt idx="37">
                  <c:v>0.23983020477104591</c:v>
                </c:pt>
                <c:pt idx="38">
                  <c:v>0.40607877258407588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GDP'!$M$6:$M$44</c:f>
              <c:numCache>
                <c:formatCode>0.0</c:formatCode>
                <c:ptCount val="39"/>
                <c:pt idx="0">
                  <c:v>0.6087814064496947</c:v>
                </c:pt>
                <c:pt idx="1">
                  <c:v>0.43595381554775031</c:v>
                </c:pt>
                <c:pt idx="2">
                  <c:v>0.33680585006738994</c:v>
                </c:pt>
                <c:pt idx="3">
                  <c:v>0.28609110481861039</c:v>
                </c:pt>
                <c:pt idx="4">
                  <c:v>0.16268842240696355</c:v>
                </c:pt>
                <c:pt idx="5">
                  <c:v>0.20711727265019386</c:v>
                </c:pt>
                <c:pt idx="6">
                  <c:v>0.23545876126815687</c:v>
                </c:pt>
                <c:pt idx="7">
                  <c:v>0.32975390098542212</c:v>
                </c:pt>
                <c:pt idx="8">
                  <c:v>0.5314821836226199</c:v>
                </c:pt>
                <c:pt idx="9">
                  <c:v>0.5912185102125842</c:v>
                </c:pt>
                <c:pt idx="10">
                  <c:v>0.69897401628932854</c:v>
                </c:pt>
                <c:pt idx="11">
                  <c:v>0.67558789761437366</c:v>
                </c:pt>
                <c:pt idx="12">
                  <c:v>0.54677043596611741</c:v>
                </c:pt>
                <c:pt idx="13">
                  <c:v>0.41313218457807732</c:v>
                </c:pt>
                <c:pt idx="14">
                  <c:v>0.31943492764520853</c:v>
                </c:pt>
                <c:pt idx="15">
                  <c:v>0.35322768867539001</c:v>
                </c:pt>
                <c:pt idx="16">
                  <c:v>0.51642127857645836</c:v>
                </c:pt>
                <c:pt idx="17">
                  <c:v>0.79459503986100777</c:v>
                </c:pt>
                <c:pt idx="18">
                  <c:v>0.9392049813609008</c:v>
                </c:pt>
                <c:pt idx="19">
                  <c:v>0.95529361991897443</c:v>
                </c:pt>
                <c:pt idx="20">
                  <c:v>0.82927610034070098</c:v>
                </c:pt>
                <c:pt idx="21">
                  <c:v>0.59882203933461198</c:v>
                </c:pt>
                <c:pt idx="22">
                  <c:v>0.3787739767112947</c:v>
                </c:pt>
                <c:pt idx="23">
                  <c:v>0.31036102683883093</c:v>
                </c:pt>
                <c:pt idx="24">
                  <c:v>0.43319388340506504</c:v>
                </c:pt>
                <c:pt idx="25">
                  <c:v>0.5550826990172365</c:v>
                </c:pt>
                <c:pt idx="26">
                  <c:v>0.77005184138731209</c:v>
                </c:pt>
                <c:pt idx="27">
                  <c:v>0.75911394356291606</c:v>
                </c:pt>
                <c:pt idx="28">
                  <c:v>0.52328131620848561</c:v>
                </c:pt>
                <c:pt idx="29">
                  <c:v>0.42267852485076129</c:v>
                </c:pt>
                <c:pt idx="30">
                  <c:v>0.45322967639730183</c:v>
                </c:pt>
                <c:pt idx="31">
                  <c:v>0.53818577235276266</c:v>
                </c:pt>
                <c:pt idx="32">
                  <c:v>0.86127503915460857</c:v>
                </c:pt>
                <c:pt idx="33">
                  <c:v>1.1181351316037926</c:v>
                </c:pt>
                <c:pt idx="34">
                  <c:v>1.2539105849364351</c:v>
                </c:pt>
                <c:pt idx="35">
                  <c:v>1.4418163021504682</c:v>
                </c:pt>
                <c:pt idx="36">
                  <c:v>1.5080418733075687</c:v>
                </c:pt>
                <c:pt idx="37">
                  <c:v>1.5787178126640793</c:v>
                </c:pt>
                <c:pt idx="38">
                  <c:v>1.6385027653459994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GDP'!$N$6:$N$44</c:f>
              <c:numCache>
                <c:formatCode>0.0</c:formatCode>
                <c:ptCount val="39"/>
                <c:pt idx="0">
                  <c:v>0.23570889390310321</c:v>
                </c:pt>
                <c:pt idx="1">
                  <c:v>2.0873022672046059E-2</c:v>
                </c:pt>
                <c:pt idx="2">
                  <c:v>1.1130981313150039</c:v>
                </c:pt>
                <c:pt idx="3">
                  <c:v>-0.66842111641171265</c:v>
                </c:pt>
                <c:pt idx="4">
                  <c:v>-1.6676695290169332</c:v>
                </c:pt>
                <c:pt idx="5">
                  <c:v>-1.3748984290692621</c:v>
                </c:pt>
                <c:pt idx="6">
                  <c:v>-3.3221398458368507</c:v>
                </c:pt>
                <c:pt idx="7">
                  <c:v>-1.3824819369395676</c:v>
                </c:pt>
                <c:pt idx="8">
                  <c:v>-0.39176239026032961</c:v>
                </c:pt>
                <c:pt idx="9">
                  <c:v>0.26554164348326209</c:v>
                </c:pt>
                <c:pt idx="10">
                  <c:v>2.9268536339444582</c:v>
                </c:pt>
                <c:pt idx="11">
                  <c:v>2.6601023792346088</c:v>
                </c:pt>
                <c:pt idx="12">
                  <c:v>2.485984391588405</c:v>
                </c:pt>
                <c:pt idx="13">
                  <c:v>3.6249523942764315</c:v>
                </c:pt>
                <c:pt idx="14">
                  <c:v>2.0698703662627289</c:v>
                </c:pt>
                <c:pt idx="15">
                  <c:v>2.0557783883402907</c:v>
                </c:pt>
                <c:pt idx="16">
                  <c:v>2.6905166079553053</c:v>
                </c:pt>
                <c:pt idx="17">
                  <c:v>0.88591583761825454</c:v>
                </c:pt>
                <c:pt idx="18">
                  <c:v>0.91142312626986843</c:v>
                </c:pt>
                <c:pt idx="19">
                  <c:v>0.65761977990736786</c:v>
                </c:pt>
                <c:pt idx="20">
                  <c:v>-0.62608981370796879</c:v>
                </c:pt>
                <c:pt idx="21">
                  <c:v>0.34380952957972216</c:v>
                </c:pt>
                <c:pt idx="22">
                  <c:v>-1.9549264693144781</c:v>
                </c:pt>
                <c:pt idx="23">
                  <c:v>-0.95069376453422427</c:v>
                </c:pt>
                <c:pt idx="24">
                  <c:v>0.59267203218365838</c:v>
                </c:pt>
                <c:pt idx="25">
                  <c:v>0.39241107154678556</c:v>
                </c:pt>
                <c:pt idx="26">
                  <c:v>3.4415026763839647</c:v>
                </c:pt>
                <c:pt idx="27">
                  <c:v>2.1677228147248955</c:v>
                </c:pt>
                <c:pt idx="28">
                  <c:v>0.83362235600150414</c:v>
                </c:pt>
                <c:pt idx="29">
                  <c:v>0.12010610287373324</c:v>
                </c:pt>
                <c:pt idx="30">
                  <c:v>7.3219353810697149E-2</c:v>
                </c:pt>
                <c:pt idx="31">
                  <c:v>0.37273366025380172</c:v>
                </c:pt>
                <c:pt idx="32">
                  <c:v>0.12708050097682957</c:v>
                </c:pt>
                <c:pt idx="33">
                  <c:v>2.4267495281849896</c:v>
                </c:pt>
                <c:pt idx="34">
                  <c:v>1.4513739803085652</c:v>
                </c:pt>
                <c:pt idx="35">
                  <c:v>0.96100613338671337</c:v>
                </c:pt>
                <c:pt idx="36">
                  <c:v>1.7371838276355622</c:v>
                </c:pt>
                <c:pt idx="37">
                  <c:v>-1.6067206907376592</c:v>
                </c:pt>
                <c:pt idx="38">
                  <c:v>-0.96056535036261947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GDP'!$O$6:$O$44</c:f>
              <c:numCache>
                <c:formatCode>0.0</c:formatCode>
                <c:ptCount val="39"/>
                <c:pt idx="0">
                  <c:v>3.940087282707458</c:v>
                </c:pt>
                <c:pt idx="1">
                  <c:v>2.0820840115365944</c:v>
                </c:pt>
                <c:pt idx="2">
                  <c:v>1.3884818629524909</c:v>
                </c:pt>
                <c:pt idx="3">
                  <c:v>2.7039463674272874</c:v>
                </c:pt>
                <c:pt idx="4">
                  <c:v>1.1507593915208156</c:v>
                </c:pt>
                <c:pt idx="5">
                  <c:v>1.4438330485663282</c:v>
                </c:pt>
                <c:pt idx="6">
                  <c:v>3.5600075589000921</c:v>
                </c:pt>
                <c:pt idx="7">
                  <c:v>2.4148826776274883</c:v>
                </c:pt>
                <c:pt idx="8">
                  <c:v>2.1047943761245835</c:v>
                </c:pt>
                <c:pt idx="9">
                  <c:v>4.4553116349903128</c:v>
                </c:pt>
                <c:pt idx="10">
                  <c:v>2.7830724694851252</c:v>
                </c:pt>
                <c:pt idx="11">
                  <c:v>2.6383865403344942</c:v>
                </c:pt>
                <c:pt idx="12">
                  <c:v>5.627577738806214</c:v>
                </c:pt>
                <c:pt idx="13">
                  <c:v>1.6299733407948018</c:v>
                </c:pt>
                <c:pt idx="14">
                  <c:v>6.4260483428000175</c:v>
                </c:pt>
                <c:pt idx="15">
                  <c:v>2.0913285306330387</c:v>
                </c:pt>
                <c:pt idx="16">
                  <c:v>0.98262345681845931</c:v>
                </c:pt>
                <c:pt idx="17">
                  <c:v>2.0421430470218374</c:v>
                </c:pt>
                <c:pt idx="18">
                  <c:v>-1.8145265526194276</c:v>
                </c:pt>
                <c:pt idx="19">
                  <c:v>3.182654410969747</c:v>
                </c:pt>
                <c:pt idx="20">
                  <c:v>-0.10449663829266324</c:v>
                </c:pt>
                <c:pt idx="21">
                  <c:v>2.5141275038905033</c:v>
                </c:pt>
                <c:pt idx="22">
                  <c:v>-6.5133680010640491</c:v>
                </c:pt>
                <c:pt idx="23">
                  <c:v>0.39142339905839441</c:v>
                </c:pt>
                <c:pt idx="24">
                  <c:v>4.3596645410783132</c:v>
                </c:pt>
                <c:pt idx="25">
                  <c:v>1.1342122479420265</c:v>
                </c:pt>
                <c:pt idx="26">
                  <c:v>11.646893039273676</c:v>
                </c:pt>
                <c:pt idx="27">
                  <c:v>6.1756210439608079</c:v>
                </c:pt>
                <c:pt idx="28">
                  <c:v>5.3946906970570963</c:v>
                </c:pt>
                <c:pt idx="29">
                  <c:v>8.5300556063807722</c:v>
                </c:pt>
                <c:pt idx="30">
                  <c:v>8.9465159538231678</c:v>
                </c:pt>
                <c:pt idx="31">
                  <c:v>7.9344492618900029</c:v>
                </c:pt>
                <c:pt idx="32">
                  <c:v>2.9120274983560397</c:v>
                </c:pt>
                <c:pt idx="33">
                  <c:v>-0.55841357168589534</c:v>
                </c:pt>
                <c:pt idx="34">
                  <c:v>-3.2305272142326715</c:v>
                </c:pt>
                <c:pt idx="35">
                  <c:v>-8.862644690442508</c:v>
                </c:pt>
                <c:pt idx="36">
                  <c:v>-4.2107329603399197</c:v>
                </c:pt>
                <c:pt idx="37">
                  <c:v>-2.4331806324538912</c:v>
                </c:pt>
                <c:pt idx="38">
                  <c:v>-2.3656454273512528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GDP'!$P$6:$P$44</c:f>
              <c:numCache>
                <c:formatCode>0.0</c:formatCode>
                <c:ptCount val="39"/>
                <c:pt idx="0">
                  <c:v>-3.1586148386045516</c:v>
                </c:pt>
                <c:pt idx="1">
                  <c:v>-1.3768036127326798E-2</c:v>
                </c:pt>
                <c:pt idx="2">
                  <c:v>-0.81463878021225855</c:v>
                </c:pt>
                <c:pt idx="3">
                  <c:v>-3.0691425547642806</c:v>
                </c:pt>
                <c:pt idx="4">
                  <c:v>-0.32603088547714443</c:v>
                </c:pt>
                <c:pt idx="5">
                  <c:v>-2.2344120168926933</c:v>
                </c:pt>
                <c:pt idx="6">
                  <c:v>-3.2713728144255847</c:v>
                </c:pt>
                <c:pt idx="7">
                  <c:v>-0.18654326600266322</c:v>
                </c:pt>
                <c:pt idx="8">
                  <c:v>-3.3447792228220004</c:v>
                </c:pt>
                <c:pt idx="9">
                  <c:v>-4.422797952479832</c:v>
                </c:pt>
                <c:pt idx="10">
                  <c:v>-4.4436400568784906</c:v>
                </c:pt>
                <c:pt idx="11">
                  <c:v>-7.460373387790713</c:v>
                </c:pt>
                <c:pt idx="12">
                  <c:v>-4.768873132273594</c:v>
                </c:pt>
                <c:pt idx="13">
                  <c:v>-4.5176082884479367</c:v>
                </c:pt>
                <c:pt idx="14">
                  <c:v>-3.6119471134389425</c:v>
                </c:pt>
                <c:pt idx="15">
                  <c:v>-4.1966681804410921</c:v>
                </c:pt>
                <c:pt idx="16">
                  <c:v>-4.5054734534980616</c:v>
                </c:pt>
                <c:pt idx="17">
                  <c:v>-2.1136698770510969</c:v>
                </c:pt>
                <c:pt idx="18">
                  <c:v>-2.4423221946417568</c:v>
                </c:pt>
                <c:pt idx="19">
                  <c:v>-1.2474957300703242</c:v>
                </c:pt>
                <c:pt idx="20">
                  <c:v>-0.57820403223959116</c:v>
                </c:pt>
                <c:pt idx="21">
                  <c:v>-3.6004834553670477</c:v>
                </c:pt>
                <c:pt idx="22">
                  <c:v>9.7849381227691001</c:v>
                </c:pt>
                <c:pt idx="23">
                  <c:v>7.4183997974538313E-2</c:v>
                </c:pt>
                <c:pt idx="24">
                  <c:v>-3.3497493914804908</c:v>
                </c:pt>
                <c:pt idx="25">
                  <c:v>-1.4089927736746999</c:v>
                </c:pt>
                <c:pt idx="26">
                  <c:v>-21.351922526007346</c:v>
                </c:pt>
                <c:pt idx="27">
                  <c:v>-11.343746688247251</c:v>
                </c:pt>
                <c:pt idx="28">
                  <c:v>-8.1076782951900412</c:v>
                </c:pt>
                <c:pt idx="29">
                  <c:v>-11.740056268114211</c:v>
                </c:pt>
                <c:pt idx="30">
                  <c:v>-7.6756773764464894</c:v>
                </c:pt>
                <c:pt idx="31">
                  <c:v>-7.9201273791894486</c:v>
                </c:pt>
                <c:pt idx="32">
                  <c:v>-6.7104035858826645</c:v>
                </c:pt>
                <c:pt idx="33">
                  <c:v>-3.21184859229158</c:v>
                </c:pt>
                <c:pt idx="34">
                  <c:v>1.5776135684888239</c:v>
                </c:pt>
                <c:pt idx="35">
                  <c:v>6.3673984909004266</c:v>
                </c:pt>
                <c:pt idx="36">
                  <c:v>3.9594088226307069</c:v>
                </c:pt>
                <c:pt idx="37">
                  <c:v>5.4731180704683542</c:v>
                </c:pt>
                <c:pt idx="38">
                  <c:v>2.3236243409366395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GDP'!$I$6:$J$44</c:f>
              <c:multiLvlStrCache>
                <c:ptCount val="3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GDP'!$K$6:$K$44</c:f>
              <c:numCache>
                <c:formatCode>0.0</c:formatCode>
                <c:ptCount val="39"/>
                <c:pt idx="0">
                  <c:v>1.4227237797242775</c:v>
                </c:pt>
                <c:pt idx="1">
                  <c:v>3.0438238289690389</c:v>
                </c:pt>
                <c:pt idx="2">
                  <c:v>4.0138372452687809</c:v>
                </c:pt>
                <c:pt idx="3">
                  <c:v>4.3271826607045094</c:v>
                </c:pt>
                <c:pt idx="4">
                  <c:v>3.6320890461269739</c:v>
                </c:pt>
                <c:pt idx="5">
                  <c:v>3.852437355932592</c:v>
                </c:pt>
                <c:pt idx="6">
                  <c:v>1.6691268900709044</c:v>
                </c:pt>
                <c:pt idx="7">
                  <c:v>0.96059376352128911</c:v>
                </c:pt>
                <c:pt idx="8">
                  <c:v>2.324099754818798</c:v>
                </c:pt>
                <c:pt idx="9">
                  <c:v>2.1798462501495086</c:v>
                </c:pt>
                <c:pt idx="10">
                  <c:v>3.6443025933120765</c:v>
                </c:pt>
                <c:pt idx="11">
                  <c:v>4.0109745681799813</c:v>
                </c:pt>
                <c:pt idx="12">
                  <c:v>3.3564553245711171</c:v>
                </c:pt>
                <c:pt idx="13">
                  <c:v>3.0348279587443017</c:v>
                </c:pt>
                <c:pt idx="14">
                  <c:v>3.9710024757751539</c:v>
                </c:pt>
                <c:pt idx="15">
                  <c:v>4.7278463004807314</c:v>
                </c:pt>
                <c:pt idx="16">
                  <c:v>4.8726757599655501</c:v>
                </c:pt>
                <c:pt idx="17">
                  <c:v>2.0946151657397882</c:v>
                </c:pt>
                <c:pt idx="18">
                  <c:v>1.1989578981585591</c:v>
                </c:pt>
                <c:pt idx="19">
                  <c:v>0.23695670893493226</c:v>
                </c:pt>
                <c:pt idx="20">
                  <c:v>-1.1191587043058782</c:v>
                </c:pt>
                <c:pt idx="21">
                  <c:v>-1.2461876316937848</c:v>
                </c:pt>
                <c:pt idx="22">
                  <c:v>-8.9368843142856527</c:v>
                </c:pt>
                <c:pt idx="23">
                  <c:v>-2.7806486453261448</c:v>
                </c:pt>
                <c:pt idx="24">
                  <c:v>-0.99911407586484868</c:v>
                </c:pt>
                <c:pt idx="25">
                  <c:v>0.85422431476205318</c:v>
                </c:pt>
                <c:pt idx="26">
                  <c:v>11.69662736768049</c:v>
                </c:pt>
                <c:pt idx="27">
                  <c:v>7.3151048440706301</c:v>
                </c:pt>
                <c:pt idx="28">
                  <c:v>6.1652522068687876</c:v>
                </c:pt>
                <c:pt idx="29">
                  <c:v>6.628239637714306</c:v>
                </c:pt>
                <c:pt idx="30">
                  <c:v>4.0987250335426273</c:v>
                </c:pt>
                <c:pt idx="31">
                  <c:v>0.48802411462780526</c:v>
                </c:pt>
                <c:pt idx="32">
                  <c:v>1.2628308908382513</c:v>
                </c:pt>
                <c:pt idx="33">
                  <c:v>0.17603573535167616</c:v>
                </c:pt>
                <c:pt idx="34">
                  <c:v>-0.2230717994763487</c:v>
                </c:pt>
                <c:pt idx="35">
                  <c:v>0.16795691413789005</c:v>
                </c:pt>
                <c:pt idx="36">
                  <c:v>-0.19765711779127226</c:v>
                </c:pt>
                <c:pt idx="37">
                  <c:v>0.80049894016884782</c:v>
                </c:pt>
                <c:pt idx="38">
                  <c:v>-5.9085204839592897E-2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GDP'!$L$7:$L$44</c:f>
              <c:numCache>
                <c:formatCode>0.0</c:formatCode>
                <c:ptCount val="38"/>
                <c:pt idx="0">
                  <c:v>1.4652929906078198</c:v>
                </c:pt>
                <c:pt idx="1">
                  <c:v>1.0411624694603572</c:v>
                </c:pt>
                <c:pt idx="2">
                  <c:v>2.1212616957706047</c:v>
                </c:pt>
                <c:pt idx="3">
                  <c:v>1.1761998962926292</c:v>
                </c:pt>
                <c:pt idx="4">
                  <c:v>2.5109752689835783</c:v>
                </c:pt>
                <c:pt idx="5">
                  <c:v>2.293517429335922</c:v>
                </c:pt>
                <c:pt idx="6">
                  <c:v>1.0111861428505513</c:v>
                </c:pt>
                <c:pt idx="7">
                  <c:v>2.2777044979772674</c:v>
                </c:pt>
                <c:pt idx="8">
                  <c:v>1.273386383422247</c:v>
                </c:pt>
                <c:pt idx="9">
                  <c:v>0.66477776116349241</c:v>
                </c:pt>
                <c:pt idx="10">
                  <c:v>2.0502212730531046</c:v>
                </c:pt>
                <c:pt idx="11">
                  <c:v>2.5752756269878407</c:v>
                </c:pt>
                <c:pt idx="12">
                  <c:v>1.859506765842019</c:v>
                </c:pt>
                <c:pt idx="13">
                  <c:v>2.3673248344282887</c:v>
                </c:pt>
                <c:pt idx="14">
                  <c:v>1.6033974505908328</c:v>
                </c:pt>
                <c:pt idx="15">
                  <c:v>1.243588342925763</c:v>
                </c:pt>
                <c:pt idx="16">
                  <c:v>0.79050649927085181</c:v>
                </c:pt>
                <c:pt idx="17">
                  <c:v>0.59176837004599014</c:v>
                </c:pt>
                <c:pt idx="18">
                  <c:v>4.7001132633411553E-2</c:v>
                </c:pt>
                <c:pt idx="19">
                  <c:v>-1.1601286233684072</c:v>
                </c:pt>
                <c:pt idx="20">
                  <c:v>0.48211062935349591</c:v>
                </c:pt>
                <c:pt idx="21">
                  <c:v>-9.6102390675826967</c:v>
                </c:pt>
                <c:pt idx="22">
                  <c:v>8.7691954204662373E-2</c:v>
                </c:pt>
                <c:pt idx="23">
                  <c:v>-0.89626778635830284</c:v>
                </c:pt>
                <c:pt idx="24">
                  <c:v>-2.8995533002094334</c:v>
                </c:pt>
                <c:pt idx="25">
                  <c:v>10.536680961457266</c:v>
                </c:pt>
                <c:pt idx="26">
                  <c:v>2.914237044423249</c:v>
                </c:pt>
                <c:pt idx="27">
                  <c:v>6.3110925235710589</c:v>
                </c:pt>
                <c:pt idx="28">
                  <c:v>8.0445124048313073</c:v>
                </c:pt>
                <c:pt idx="29">
                  <c:v>5.6039434821063621</c:v>
                </c:pt>
                <c:pt idx="30">
                  <c:v>2.9608423455288162</c:v>
                </c:pt>
                <c:pt idx="31">
                  <c:v>1.8424707189791329</c:v>
                </c:pt>
                <c:pt idx="32">
                  <c:v>-0.17439379267746444</c:v>
                </c:pt>
                <c:pt idx="33">
                  <c:v>-0.84912587577414478</c:v>
                </c:pt>
                <c:pt idx="34">
                  <c:v>-0.94251021323771855</c:v>
                </c:pt>
                <c:pt idx="35">
                  <c:v>-0.7504787192450959</c:v>
                </c:pt>
                <c:pt idx="36">
                  <c:v>0.23983020477104591</c:v>
                </c:pt>
                <c:pt idx="37">
                  <c:v>0.40607877258407588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GDP'!$M$7:$M$44</c:f>
              <c:numCache>
                <c:formatCode>0.0</c:formatCode>
                <c:ptCount val="38"/>
                <c:pt idx="0">
                  <c:v>0.43595381554775031</c:v>
                </c:pt>
                <c:pt idx="1">
                  <c:v>0.33680585006738994</c:v>
                </c:pt>
                <c:pt idx="2">
                  <c:v>0.28609110481861039</c:v>
                </c:pt>
                <c:pt idx="3">
                  <c:v>0.16268842240696355</c:v>
                </c:pt>
                <c:pt idx="4">
                  <c:v>0.20711727265019386</c:v>
                </c:pt>
                <c:pt idx="5">
                  <c:v>0.23545876126815687</c:v>
                </c:pt>
                <c:pt idx="6">
                  <c:v>0.32975390098542212</c:v>
                </c:pt>
                <c:pt idx="7">
                  <c:v>0.5314821836226199</c:v>
                </c:pt>
                <c:pt idx="8">
                  <c:v>0.5912185102125842</c:v>
                </c:pt>
                <c:pt idx="9">
                  <c:v>0.69897401628932854</c:v>
                </c:pt>
                <c:pt idx="10">
                  <c:v>0.67558789761437366</c:v>
                </c:pt>
                <c:pt idx="11">
                  <c:v>0.54677043596611741</c:v>
                </c:pt>
                <c:pt idx="12">
                  <c:v>0.41313218457807732</c:v>
                </c:pt>
                <c:pt idx="13">
                  <c:v>0.31943492764520853</c:v>
                </c:pt>
                <c:pt idx="14">
                  <c:v>0.35322768867539001</c:v>
                </c:pt>
                <c:pt idx="15">
                  <c:v>0.51642127857645836</c:v>
                </c:pt>
                <c:pt idx="16">
                  <c:v>0.79459503986100777</c:v>
                </c:pt>
                <c:pt idx="17">
                  <c:v>0.9392049813609008</c:v>
                </c:pt>
                <c:pt idx="18">
                  <c:v>0.95529361991897443</c:v>
                </c:pt>
                <c:pt idx="19">
                  <c:v>0.82927610034070098</c:v>
                </c:pt>
                <c:pt idx="20">
                  <c:v>0.59882203933461198</c:v>
                </c:pt>
                <c:pt idx="21">
                  <c:v>0.3787739767112947</c:v>
                </c:pt>
                <c:pt idx="22">
                  <c:v>0.31036102683883093</c:v>
                </c:pt>
                <c:pt idx="23">
                  <c:v>0.43319388340506504</c:v>
                </c:pt>
                <c:pt idx="24">
                  <c:v>0.5550826990172365</c:v>
                </c:pt>
                <c:pt idx="25">
                  <c:v>0.77005184138731209</c:v>
                </c:pt>
                <c:pt idx="26">
                  <c:v>0.75911394356291606</c:v>
                </c:pt>
                <c:pt idx="27">
                  <c:v>0.52328131620848561</c:v>
                </c:pt>
                <c:pt idx="28">
                  <c:v>0.42267852485076129</c:v>
                </c:pt>
                <c:pt idx="29">
                  <c:v>0.45322967639730183</c:v>
                </c:pt>
                <c:pt idx="30">
                  <c:v>0.53818577235276266</c:v>
                </c:pt>
                <c:pt idx="31">
                  <c:v>0.86127503915460857</c:v>
                </c:pt>
                <c:pt idx="32">
                  <c:v>1.1181351316037926</c:v>
                </c:pt>
                <c:pt idx="33">
                  <c:v>1.2539105849364351</c:v>
                </c:pt>
                <c:pt idx="34">
                  <c:v>1.4418163021504682</c:v>
                </c:pt>
                <c:pt idx="35">
                  <c:v>1.5080418733075687</c:v>
                </c:pt>
                <c:pt idx="36">
                  <c:v>1.5787178126640793</c:v>
                </c:pt>
                <c:pt idx="37">
                  <c:v>1.6385027653459994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GDP'!$N$7:$N$44</c:f>
              <c:numCache>
                <c:formatCode>0.0</c:formatCode>
                <c:ptCount val="38"/>
                <c:pt idx="0">
                  <c:v>2.0873022672046059E-2</c:v>
                </c:pt>
                <c:pt idx="1">
                  <c:v>1.1130981313150039</c:v>
                </c:pt>
                <c:pt idx="2">
                  <c:v>-0.66842111641171265</c:v>
                </c:pt>
                <c:pt idx="3">
                  <c:v>-1.6676695290169332</c:v>
                </c:pt>
                <c:pt idx="4">
                  <c:v>-1.3748984290692621</c:v>
                </c:pt>
                <c:pt idx="5">
                  <c:v>-3.3221398458368507</c:v>
                </c:pt>
                <c:pt idx="6">
                  <c:v>-1.3824819369395676</c:v>
                </c:pt>
                <c:pt idx="7">
                  <c:v>-0.39176239026032961</c:v>
                </c:pt>
                <c:pt idx="8">
                  <c:v>0.26554164348326209</c:v>
                </c:pt>
                <c:pt idx="9">
                  <c:v>2.9268536339444582</c:v>
                </c:pt>
                <c:pt idx="10">
                  <c:v>2.6601023792346088</c:v>
                </c:pt>
                <c:pt idx="11">
                  <c:v>2.485984391588405</c:v>
                </c:pt>
                <c:pt idx="12">
                  <c:v>3.6249523942764315</c:v>
                </c:pt>
                <c:pt idx="13">
                  <c:v>2.0698703662627289</c:v>
                </c:pt>
                <c:pt idx="14">
                  <c:v>2.0557783883402907</c:v>
                </c:pt>
                <c:pt idx="15">
                  <c:v>2.6905166079553053</c:v>
                </c:pt>
                <c:pt idx="16">
                  <c:v>0.88591583761825454</c:v>
                </c:pt>
                <c:pt idx="17">
                  <c:v>0.91142312626986843</c:v>
                </c:pt>
                <c:pt idx="18">
                  <c:v>0.65761977990736786</c:v>
                </c:pt>
                <c:pt idx="19">
                  <c:v>-0.62608981370796879</c:v>
                </c:pt>
                <c:pt idx="20">
                  <c:v>0.34380952957972216</c:v>
                </c:pt>
                <c:pt idx="21">
                  <c:v>-1.9549264693144781</c:v>
                </c:pt>
                <c:pt idx="22">
                  <c:v>-0.95069376453422427</c:v>
                </c:pt>
                <c:pt idx="23">
                  <c:v>0.59267203218365838</c:v>
                </c:pt>
                <c:pt idx="24">
                  <c:v>0.39241107154678556</c:v>
                </c:pt>
                <c:pt idx="25">
                  <c:v>3.4415026763839647</c:v>
                </c:pt>
                <c:pt idx="26">
                  <c:v>2.1677228147248955</c:v>
                </c:pt>
                <c:pt idx="27">
                  <c:v>0.83362235600150414</c:v>
                </c:pt>
                <c:pt idx="28">
                  <c:v>0.12010610287373324</c:v>
                </c:pt>
                <c:pt idx="29">
                  <c:v>7.3219353810697149E-2</c:v>
                </c:pt>
                <c:pt idx="30">
                  <c:v>0.37273366025380172</c:v>
                </c:pt>
                <c:pt idx="31">
                  <c:v>0.12708050097682957</c:v>
                </c:pt>
                <c:pt idx="32">
                  <c:v>2.4267495281849896</c:v>
                </c:pt>
                <c:pt idx="33">
                  <c:v>1.4513739803085652</c:v>
                </c:pt>
                <c:pt idx="34">
                  <c:v>0.96100613338671337</c:v>
                </c:pt>
                <c:pt idx="35">
                  <c:v>1.7371838276355622</c:v>
                </c:pt>
                <c:pt idx="36">
                  <c:v>-1.6067206907376592</c:v>
                </c:pt>
                <c:pt idx="37">
                  <c:v>-0.96056535036261947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GDP'!$O$7:$O$44</c:f>
              <c:numCache>
                <c:formatCode>0.0</c:formatCode>
                <c:ptCount val="38"/>
                <c:pt idx="0">
                  <c:v>2.0820840115365944</c:v>
                </c:pt>
                <c:pt idx="1">
                  <c:v>1.3884818629524909</c:v>
                </c:pt>
                <c:pt idx="2">
                  <c:v>2.7039463674272874</c:v>
                </c:pt>
                <c:pt idx="3">
                  <c:v>1.1507593915208156</c:v>
                </c:pt>
                <c:pt idx="4">
                  <c:v>1.4438330485663282</c:v>
                </c:pt>
                <c:pt idx="5">
                  <c:v>3.5600075589000921</c:v>
                </c:pt>
                <c:pt idx="6">
                  <c:v>2.4148826776274883</c:v>
                </c:pt>
                <c:pt idx="7">
                  <c:v>2.1047943761245835</c:v>
                </c:pt>
                <c:pt idx="8">
                  <c:v>4.4553116349903128</c:v>
                </c:pt>
                <c:pt idx="9">
                  <c:v>2.7830724694851252</c:v>
                </c:pt>
                <c:pt idx="10">
                  <c:v>2.6383865403344942</c:v>
                </c:pt>
                <c:pt idx="11">
                  <c:v>5.627577738806214</c:v>
                </c:pt>
                <c:pt idx="12">
                  <c:v>1.6299733407948018</c:v>
                </c:pt>
                <c:pt idx="13">
                  <c:v>6.4260483428000175</c:v>
                </c:pt>
                <c:pt idx="14">
                  <c:v>2.0913285306330387</c:v>
                </c:pt>
                <c:pt idx="15">
                  <c:v>0.98262345681845931</c:v>
                </c:pt>
                <c:pt idx="16">
                  <c:v>2.0421430470218374</c:v>
                </c:pt>
                <c:pt idx="17">
                  <c:v>-1.8145265526194276</c:v>
                </c:pt>
                <c:pt idx="18">
                  <c:v>3.182654410969747</c:v>
                </c:pt>
                <c:pt idx="19">
                  <c:v>-0.10449663829266324</c:v>
                </c:pt>
                <c:pt idx="20">
                  <c:v>2.5141275038905033</c:v>
                </c:pt>
                <c:pt idx="21">
                  <c:v>-6.5133680010640491</c:v>
                </c:pt>
                <c:pt idx="22">
                  <c:v>0.39142339905839441</c:v>
                </c:pt>
                <c:pt idx="23">
                  <c:v>4.3596645410783132</c:v>
                </c:pt>
                <c:pt idx="24">
                  <c:v>1.1342122479420265</c:v>
                </c:pt>
                <c:pt idx="25">
                  <c:v>11.646893039273676</c:v>
                </c:pt>
                <c:pt idx="26">
                  <c:v>6.1756210439608079</c:v>
                </c:pt>
                <c:pt idx="27">
                  <c:v>5.3946906970570963</c:v>
                </c:pt>
                <c:pt idx="28">
                  <c:v>8.5300556063807722</c:v>
                </c:pt>
                <c:pt idx="29">
                  <c:v>8.9465159538231678</c:v>
                </c:pt>
                <c:pt idx="30">
                  <c:v>7.9344492618900029</c:v>
                </c:pt>
                <c:pt idx="31">
                  <c:v>2.9120274983560397</c:v>
                </c:pt>
                <c:pt idx="32">
                  <c:v>-0.55841357168589534</c:v>
                </c:pt>
                <c:pt idx="33">
                  <c:v>-3.2305272142326715</c:v>
                </c:pt>
                <c:pt idx="34">
                  <c:v>-8.862644690442508</c:v>
                </c:pt>
                <c:pt idx="35">
                  <c:v>-4.2107329603399197</c:v>
                </c:pt>
                <c:pt idx="36">
                  <c:v>-2.4331806324538912</c:v>
                </c:pt>
                <c:pt idx="37">
                  <c:v>-2.3656454273512528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GDP'!$J$7:$J$44</c:f>
              <c:strCache>
                <c:ptCount val="3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</c:strCache>
            </c:strRef>
          </c:cat>
          <c:val>
            <c:numRef>
              <c:f>'IKP, GDP'!$P$7:$P$44</c:f>
              <c:numCache>
                <c:formatCode>0.0</c:formatCode>
                <c:ptCount val="38"/>
                <c:pt idx="0">
                  <c:v>-1.3768036127326798E-2</c:v>
                </c:pt>
                <c:pt idx="1">
                  <c:v>-0.81463878021225855</c:v>
                </c:pt>
                <c:pt idx="2">
                  <c:v>-3.0691425547642806</c:v>
                </c:pt>
                <c:pt idx="3">
                  <c:v>-0.32603088547714443</c:v>
                </c:pt>
                <c:pt idx="4">
                  <c:v>-2.2344120168926933</c:v>
                </c:pt>
                <c:pt idx="5">
                  <c:v>-3.2713728144255847</c:v>
                </c:pt>
                <c:pt idx="6">
                  <c:v>-0.18654326600266322</c:v>
                </c:pt>
                <c:pt idx="7">
                  <c:v>-3.3447792228220004</c:v>
                </c:pt>
                <c:pt idx="8">
                  <c:v>-4.422797952479832</c:v>
                </c:pt>
                <c:pt idx="9">
                  <c:v>-4.4436400568784906</c:v>
                </c:pt>
                <c:pt idx="10">
                  <c:v>-7.460373387790713</c:v>
                </c:pt>
                <c:pt idx="11">
                  <c:v>-4.768873132273594</c:v>
                </c:pt>
                <c:pt idx="12">
                  <c:v>-4.5176082884479367</c:v>
                </c:pt>
                <c:pt idx="13">
                  <c:v>-3.6119471134389425</c:v>
                </c:pt>
                <c:pt idx="14">
                  <c:v>-4.1966681804410921</c:v>
                </c:pt>
                <c:pt idx="15">
                  <c:v>-4.5054734534980616</c:v>
                </c:pt>
                <c:pt idx="16">
                  <c:v>-2.1136698770510969</c:v>
                </c:pt>
                <c:pt idx="17">
                  <c:v>-2.4423221946417568</c:v>
                </c:pt>
                <c:pt idx="18">
                  <c:v>-1.2474957300703242</c:v>
                </c:pt>
                <c:pt idx="19">
                  <c:v>-0.57820403223959116</c:v>
                </c:pt>
                <c:pt idx="20">
                  <c:v>-3.6004834553670477</c:v>
                </c:pt>
                <c:pt idx="21">
                  <c:v>9.7849381227691001</c:v>
                </c:pt>
                <c:pt idx="22">
                  <c:v>7.4183997974538313E-2</c:v>
                </c:pt>
                <c:pt idx="23">
                  <c:v>-3.3497493914804908</c:v>
                </c:pt>
                <c:pt idx="24">
                  <c:v>-1.4089927736746999</c:v>
                </c:pt>
                <c:pt idx="25">
                  <c:v>-21.351922526007346</c:v>
                </c:pt>
                <c:pt idx="26">
                  <c:v>-11.343746688247251</c:v>
                </c:pt>
                <c:pt idx="27">
                  <c:v>-8.1076782951900412</c:v>
                </c:pt>
                <c:pt idx="28">
                  <c:v>-11.740056268114211</c:v>
                </c:pt>
                <c:pt idx="29">
                  <c:v>-7.6756773764464894</c:v>
                </c:pt>
                <c:pt idx="30">
                  <c:v>-7.9201273791894486</c:v>
                </c:pt>
                <c:pt idx="31">
                  <c:v>-6.7104035858826645</c:v>
                </c:pt>
                <c:pt idx="32">
                  <c:v>-3.21184859229158</c:v>
                </c:pt>
                <c:pt idx="33">
                  <c:v>1.5776135684888239</c:v>
                </c:pt>
                <c:pt idx="34">
                  <c:v>6.3673984909004266</c:v>
                </c:pt>
                <c:pt idx="35">
                  <c:v>3.9594088226307069</c:v>
                </c:pt>
                <c:pt idx="36">
                  <c:v>5.4731180704683542</c:v>
                </c:pt>
                <c:pt idx="37">
                  <c:v>2.3236243409366395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GDP'!$I$7:$J$44</c:f>
              <c:multiLvlStrCache>
                <c:ptCount val="3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'IKP, GDP'!$K$7:$K$44</c:f>
              <c:numCache>
                <c:formatCode>0.0</c:formatCode>
                <c:ptCount val="38"/>
                <c:pt idx="0">
                  <c:v>3.0438238289690389</c:v>
                </c:pt>
                <c:pt idx="1">
                  <c:v>4.0138372452687809</c:v>
                </c:pt>
                <c:pt idx="2">
                  <c:v>4.3271826607045094</c:v>
                </c:pt>
                <c:pt idx="3">
                  <c:v>3.6320890461269739</c:v>
                </c:pt>
                <c:pt idx="4">
                  <c:v>3.852437355932592</c:v>
                </c:pt>
                <c:pt idx="5">
                  <c:v>1.6691268900709044</c:v>
                </c:pt>
                <c:pt idx="6">
                  <c:v>0.96059376352128911</c:v>
                </c:pt>
                <c:pt idx="7">
                  <c:v>2.324099754818798</c:v>
                </c:pt>
                <c:pt idx="8">
                  <c:v>2.1798462501495086</c:v>
                </c:pt>
                <c:pt idx="9">
                  <c:v>3.6443025933120765</c:v>
                </c:pt>
                <c:pt idx="10">
                  <c:v>4.0109745681799813</c:v>
                </c:pt>
                <c:pt idx="11">
                  <c:v>3.3564553245711171</c:v>
                </c:pt>
                <c:pt idx="12">
                  <c:v>3.0348279587443017</c:v>
                </c:pt>
                <c:pt idx="13">
                  <c:v>3.9710024757751539</c:v>
                </c:pt>
                <c:pt idx="14">
                  <c:v>4.7278463004807314</c:v>
                </c:pt>
                <c:pt idx="15">
                  <c:v>4.8726757599655501</c:v>
                </c:pt>
                <c:pt idx="16">
                  <c:v>2.0946151657397882</c:v>
                </c:pt>
                <c:pt idx="17">
                  <c:v>1.1989578981585591</c:v>
                </c:pt>
                <c:pt idx="18">
                  <c:v>0.23695670893493226</c:v>
                </c:pt>
                <c:pt idx="19">
                  <c:v>-1.1191587043058782</c:v>
                </c:pt>
                <c:pt idx="20">
                  <c:v>-1.2461876316937848</c:v>
                </c:pt>
                <c:pt idx="21">
                  <c:v>-8.9368843142856527</c:v>
                </c:pt>
                <c:pt idx="22">
                  <c:v>-2.7806486453261448</c:v>
                </c:pt>
                <c:pt idx="23">
                  <c:v>-0.99911407586484868</c:v>
                </c:pt>
                <c:pt idx="24">
                  <c:v>0.85422431476205318</c:v>
                </c:pt>
                <c:pt idx="25">
                  <c:v>11.69662736768049</c:v>
                </c:pt>
                <c:pt idx="26">
                  <c:v>7.3151048440706301</c:v>
                </c:pt>
                <c:pt idx="27">
                  <c:v>6.1652522068687876</c:v>
                </c:pt>
                <c:pt idx="28">
                  <c:v>6.628239637714306</c:v>
                </c:pt>
                <c:pt idx="29">
                  <c:v>4.0987250335426273</c:v>
                </c:pt>
                <c:pt idx="30">
                  <c:v>0.48802411462780526</c:v>
                </c:pt>
                <c:pt idx="31">
                  <c:v>1.2628308908382513</c:v>
                </c:pt>
                <c:pt idx="32">
                  <c:v>0.17603573535167616</c:v>
                </c:pt>
                <c:pt idx="33">
                  <c:v>-0.2230717994763487</c:v>
                </c:pt>
                <c:pt idx="34">
                  <c:v>0.16795691413789005</c:v>
                </c:pt>
                <c:pt idx="35">
                  <c:v>-0.19765711779127226</c:v>
                </c:pt>
                <c:pt idx="36">
                  <c:v>0.80049894016884782</c:v>
                </c:pt>
                <c:pt idx="37">
                  <c:v>-5.9085204839592897E-2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2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4433.3999999999996</c:v>
                </c:pt>
                <c:pt idx="39">
                  <c:v>4847.8999999999996</c:v>
                </c:pt>
                <c:pt idx="40">
                  <c:v>4792.2</c:v>
                </c:pt>
                <c:pt idx="41">
                  <c:v>4384.5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2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-5839.3</c:v>
                </c:pt>
                <c:pt idx="39">
                  <c:v>-5733</c:v>
                </c:pt>
                <c:pt idx="40">
                  <c:v>-5203.3999999999996</c:v>
                </c:pt>
                <c:pt idx="41">
                  <c:v>-5322.9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  <c:pt idx="41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2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-1405.9000000000005</c:v>
                </c:pt>
                <c:pt idx="39">
                  <c:v>-885.10000000000036</c:v>
                </c:pt>
                <c:pt idx="40">
                  <c:v>-411.19999999999982</c:v>
                </c:pt>
                <c:pt idx="41">
                  <c:v>-938.39999999999964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dLbl>
              <c:idx val="38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8-4FF7-AC42-9F6D19A171A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42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-9.8325373048496498</c:v>
                </c:pt>
                <c:pt idx="33">
                  <c:v>-14.592435854347038</c:v>
                </c:pt>
                <c:pt idx="34">
                  <c:v>-14.778789388099762</c:v>
                </c:pt>
                <c:pt idx="35">
                  <c:v>-13.925604772958353</c:v>
                </c:pt>
                <c:pt idx="36">
                  <c:v>-7.7040715711318324</c:v>
                </c:pt>
                <c:pt idx="37">
                  <c:v>-13.60301443038758</c:v>
                </c:pt>
                <c:pt idx="38">
                  <c:v>-13.420531628314569</c:v>
                </c:pt>
                <c:pt idx="39">
                  <c:v>-8.2663754740721078</c:v>
                </c:pt>
                <c:pt idx="40">
                  <c:v>-4.4050116863503108</c:v>
                </c:pt>
                <c:pt idx="41">
                  <c:v>-8.9881191891268237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'Exp-Imp'!$D$2:$AS$3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2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4433.3999999999996</c:v>
                </c:pt>
                <c:pt idx="39">
                  <c:v>4847.8999999999996</c:v>
                </c:pt>
                <c:pt idx="40">
                  <c:v>4792.2</c:v>
                </c:pt>
                <c:pt idx="41">
                  <c:v>4384.5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'Exp-Imp'!$D$2:$AS$3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2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-5839.3</c:v>
                </c:pt>
                <c:pt idx="39">
                  <c:v>-5733</c:v>
                </c:pt>
                <c:pt idx="40">
                  <c:v>-5203.3999999999996</c:v>
                </c:pt>
                <c:pt idx="41">
                  <c:v>-5322.9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  <c:pt idx="41">
                  <c:v>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2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-1405.9000000000005</c:v>
                </c:pt>
                <c:pt idx="39">
                  <c:v>-885.10000000000036</c:v>
                </c:pt>
                <c:pt idx="40">
                  <c:v>-411.19999999999982</c:v>
                </c:pt>
                <c:pt idx="41">
                  <c:v>-938.39999999999964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99578420741817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76-43B6-959E-20A160E17444}"/>
                </c:ext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0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8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'Exp-Imp'!$D$2:$AS$3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'Exp-Imp'!$D$9:$XFD$9</c:f>
              <c:numCache>
                <c:formatCode>0.0</c:formatCode>
                <c:ptCount val="42"/>
                <c:pt idx="0">
                  <c:v>-11.648727450496684</c:v>
                </c:pt>
                <c:pt idx="1">
                  <c:v>-10.669999758389416</c:v>
                </c:pt>
                <c:pt idx="2">
                  <c:v>-11.073006887215165</c:v>
                </c:pt>
                <c:pt idx="3">
                  <c:v>-9.4798027756036127</c:v>
                </c:pt>
                <c:pt idx="4">
                  <c:v>-10.479458999756099</c:v>
                </c:pt>
                <c:pt idx="5">
                  <c:v>-9.4840359639840486</c:v>
                </c:pt>
                <c:pt idx="6">
                  <c:v>-9.7973934376528646</c:v>
                </c:pt>
                <c:pt idx="7">
                  <c:v>-6.4091806465860071</c:v>
                </c:pt>
                <c:pt idx="8">
                  <c:v>-7.7198476824189743</c:v>
                </c:pt>
                <c:pt idx="9">
                  <c:v>-7.8668062123939828</c:v>
                </c:pt>
                <c:pt idx="10">
                  <c:v>-7.1741215731478318</c:v>
                </c:pt>
                <c:pt idx="11">
                  <c:v>-7.6381540270429138</c:v>
                </c:pt>
                <c:pt idx="12">
                  <c:v>-9.0297683489997098</c:v>
                </c:pt>
                <c:pt idx="13">
                  <c:v>-9.912253856945199</c:v>
                </c:pt>
                <c:pt idx="14">
                  <c:v>-11.600021093517942</c:v>
                </c:pt>
                <c:pt idx="15">
                  <c:v>-6.9723958274854612</c:v>
                </c:pt>
                <c:pt idx="16">
                  <c:v>-8.0566463999014477</c:v>
                </c:pt>
                <c:pt idx="17">
                  <c:v>-9.0719135959311483</c:v>
                </c:pt>
                <c:pt idx="18">
                  <c:v>-14.637826424701128</c:v>
                </c:pt>
                <c:pt idx="19">
                  <c:v>-9.2145174550615589</c:v>
                </c:pt>
                <c:pt idx="20">
                  <c:v>-8.9424617597720992</c:v>
                </c:pt>
                <c:pt idx="21">
                  <c:v>-11.563161847878302</c:v>
                </c:pt>
                <c:pt idx="22">
                  <c:v>-9.7824938738526956</c:v>
                </c:pt>
                <c:pt idx="23">
                  <c:v>-8.2640104331580151</c:v>
                </c:pt>
                <c:pt idx="24">
                  <c:v>-6.5568037767189749</c:v>
                </c:pt>
                <c:pt idx="25">
                  <c:v>-5.4343192197467651</c:v>
                </c:pt>
                <c:pt idx="26">
                  <c:v>-7.4259061955608381</c:v>
                </c:pt>
                <c:pt idx="27">
                  <c:v>-5.2173547014716846</c:v>
                </c:pt>
                <c:pt idx="28">
                  <c:v>-5.4844917259773922</c:v>
                </c:pt>
                <c:pt idx="29">
                  <c:v>-13.10757741582437</c:v>
                </c:pt>
                <c:pt idx="30">
                  <c:v>-12.747096416719444</c:v>
                </c:pt>
                <c:pt idx="31">
                  <c:v>-5.1516081639409839</c:v>
                </c:pt>
                <c:pt idx="32">
                  <c:v>-9.8325373048496498</c:v>
                </c:pt>
                <c:pt idx="33">
                  <c:v>-14.592435854347038</c:v>
                </c:pt>
                <c:pt idx="34">
                  <c:v>-14.778789388099762</c:v>
                </c:pt>
                <c:pt idx="35">
                  <c:v>-13.925604772958353</c:v>
                </c:pt>
                <c:pt idx="36">
                  <c:v>-7.7040715711318324</c:v>
                </c:pt>
                <c:pt idx="37">
                  <c:v>-13.60301443038758</c:v>
                </c:pt>
                <c:pt idx="38">
                  <c:v>-13.420531628314569</c:v>
                </c:pt>
                <c:pt idx="39">
                  <c:v>-8.2663754740721078</c:v>
                </c:pt>
                <c:pt idx="40">
                  <c:v>-4.4050116863503108</c:v>
                </c:pt>
                <c:pt idx="41">
                  <c:v>-8.9881191891268237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339235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1295101</xdr:colOff>
      <xdr:row>9</xdr:row>
      <xdr:rowOff>95471</xdr:rowOff>
    </xdr:from>
    <xdr:to>
      <xdr:col>12</xdr:col>
      <xdr:colOff>502227</xdr:colOff>
      <xdr:row>33</xdr:row>
      <xdr:rowOff>13348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31"/>
  <sheetViews>
    <sheetView showGridLines="0" tabSelected="1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44" customWidth="1"/>
    <col min="2" max="5" width="9.85546875" style="56" customWidth="1"/>
    <col min="6" max="6" width="10" style="56" customWidth="1"/>
    <col min="7" max="7" width="10.85546875" style="56" customWidth="1"/>
    <col min="8" max="8" width="10.7109375" style="56" customWidth="1"/>
    <col min="9" max="9" width="11.85546875" style="56" customWidth="1"/>
    <col min="10" max="10" width="11.28515625" style="56" customWidth="1"/>
    <col min="11" max="11" width="10.7109375" style="56" customWidth="1"/>
    <col min="12" max="12" width="11.28515625" style="56" customWidth="1"/>
    <col min="13" max="13" width="11" style="56" customWidth="1"/>
    <col min="14" max="14" width="12.5703125" style="56" customWidth="1"/>
    <col min="15" max="15" width="11.85546875" style="56" customWidth="1"/>
    <col min="16" max="16" width="11" style="56" customWidth="1"/>
    <col min="17" max="17" width="11.85546875" style="56" customWidth="1"/>
    <col min="18" max="18" width="10.42578125" style="56" customWidth="1"/>
    <col min="19" max="19" width="11.140625" style="56" customWidth="1"/>
    <col min="20" max="20" width="8.5703125" style="56" customWidth="1"/>
    <col min="21" max="21" width="10.5703125" style="56" customWidth="1"/>
    <col min="22" max="25" width="9.7109375" style="56" customWidth="1"/>
    <col min="26" max="26" width="10.85546875" style="56" customWidth="1"/>
    <col min="27" max="27" width="11.85546875" style="56" customWidth="1"/>
    <col min="28" max="28" width="9.7109375" style="56" customWidth="1"/>
    <col min="29" max="29" width="11" style="56" customWidth="1"/>
    <col min="30" max="31" width="9.42578125" style="56" customWidth="1"/>
    <col min="32" max="32" width="10.28515625" style="56" customWidth="1"/>
    <col min="33" max="33" width="10.85546875" style="56" customWidth="1"/>
    <col min="34" max="34" width="13" style="56" customWidth="1"/>
    <col min="35" max="35" width="11.28515625" style="56" customWidth="1"/>
    <col min="36" max="36" width="12" style="56" customWidth="1"/>
    <col min="37" max="37" width="10.140625" style="56" customWidth="1"/>
    <col min="38" max="38" width="10.28515625" style="56" customWidth="1"/>
    <col min="39" max="39" width="11.28515625" style="56" customWidth="1"/>
    <col min="40" max="46" width="8.140625" style="56" customWidth="1"/>
    <col min="47" max="51" width="9.140625" style="2" customWidth="1"/>
    <col min="52" max="52" width="14.42578125" style="5" hidden="1" customWidth="1"/>
    <col min="53" max="54" width="13.28515625" style="5" hidden="1" customWidth="1"/>
    <col min="55" max="16384" width="9.140625" style="5" hidden="1"/>
  </cols>
  <sheetData>
    <row r="1" spans="1:53" ht="14.45" customHeight="1" x14ac:dyDescent="0.2">
      <c r="A1" s="160" t="s">
        <v>0</v>
      </c>
      <c r="B1" s="162" t="s">
        <v>1</v>
      </c>
      <c r="C1" s="163"/>
      <c r="D1" s="163"/>
      <c r="E1" s="163"/>
      <c r="F1" s="164">
        <v>2016</v>
      </c>
      <c r="G1" s="162" t="s">
        <v>2</v>
      </c>
      <c r="H1" s="163"/>
      <c r="I1" s="163"/>
      <c r="J1" s="163"/>
      <c r="K1" s="164">
        <v>2017</v>
      </c>
      <c r="L1" s="172" t="s">
        <v>3</v>
      </c>
      <c r="M1" s="173"/>
      <c r="N1" s="173"/>
      <c r="O1" s="174"/>
      <c r="P1" s="164">
        <v>2018</v>
      </c>
      <c r="Q1" s="167" t="s">
        <v>102</v>
      </c>
      <c r="R1" s="168"/>
      <c r="S1" s="168"/>
      <c r="T1" s="60"/>
      <c r="U1" s="164">
        <v>2019</v>
      </c>
      <c r="V1" s="167" t="s">
        <v>103</v>
      </c>
      <c r="W1" s="168"/>
      <c r="X1" s="168"/>
      <c r="Y1" s="60"/>
      <c r="Z1" s="164">
        <v>2020</v>
      </c>
      <c r="AA1" s="167" t="s">
        <v>110</v>
      </c>
      <c r="AB1" s="168"/>
      <c r="AC1" s="168"/>
      <c r="AD1" s="169"/>
      <c r="AE1" s="166">
        <v>2021</v>
      </c>
      <c r="AF1" s="167">
        <v>2022</v>
      </c>
      <c r="AG1" s="168"/>
      <c r="AH1" s="168"/>
      <c r="AI1" s="169"/>
      <c r="AJ1" s="166">
        <v>2022</v>
      </c>
      <c r="AK1" s="167">
        <v>2023</v>
      </c>
      <c r="AL1" s="168"/>
      <c r="AM1" s="168"/>
      <c r="AN1" s="169"/>
      <c r="AO1" s="166">
        <v>2023</v>
      </c>
      <c r="AP1" s="167">
        <v>2024</v>
      </c>
      <c r="AQ1" s="168"/>
      <c r="AR1" s="168"/>
      <c r="AS1" s="169"/>
      <c r="AT1" s="166">
        <v>2024</v>
      </c>
      <c r="AU1" s="170" t="s">
        <v>135</v>
      </c>
      <c r="AV1" s="171"/>
      <c r="AW1" s="171"/>
      <c r="AX1" s="171"/>
      <c r="AY1" s="171"/>
    </row>
    <row r="2" spans="1:53" ht="18.75" customHeight="1" x14ac:dyDescent="0.2">
      <c r="A2" s="161"/>
      <c r="B2" s="1" t="s">
        <v>4</v>
      </c>
      <c r="C2" s="1" t="s">
        <v>5</v>
      </c>
      <c r="D2" s="1" t="s">
        <v>6</v>
      </c>
      <c r="E2" s="1" t="s">
        <v>7</v>
      </c>
      <c r="F2" s="165"/>
      <c r="G2" s="8" t="s">
        <v>4</v>
      </c>
      <c r="H2" s="8" t="s">
        <v>5</v>
      </c>
      <c r="I2" s="8" t="s">
        <v>6</v>
      </c>
      <c r="J2" s="8" t="s">
        <v>7</v>
      </c>
      <c r="K2" s="165"/>
      <c r="L2" s="8" t="s">
        <v>4</v>
      </c>
      <c r="M2" s="8" t="s">
        <v>5</v>
      </c>
      <c r="N2" s="8" t="s">
        <v>6</v>
      </c>
      <c r="O2" s="8" t="s">
        <v>7</v>
      </c>
      <c r="P2" s="165"/>
      <c r="Q2" s="8" t="s">
        <v>4</v>
      </c>
      <c r="R2" s="8" t="s">
        <v>5</v>
      </c>
      <c r="S2" s="8" t="s">
        <v>6</v>
      </c>
      <c r="T2" s="8" t="s">
        <v>7</v>
      </c>
      <c r="U2" s="165"/>
      <c r="V2" s="8" t="s">
        <v>4</v>
      </c>
      <c r="W2" s="8" t="s">
        <v>5</v>
      </c>
      <c r="X2" s="8" t="s">
        <v>6</v>
      </c>
      <c r="Y2" s="8" t="s">
        <v>7</v>
      </c>
      <c r="Z2" s="165"/>
      <c r="AA2" s="8" t="s">
        <v>4</v>
      </c>
      <c r="AB2" s="8" t="s">
        <v>5</v>
      </c>
      <c r="AC2" s="8" t="s">
        <v>6</v>
      </c>
      <c r="AD2" s="8" t="s">
        <v>7</v>
      </c>
      <c r="AE2" s="165"/>
      <c r="AF2" s="8" t="s">
        <v>4</v>
      </c>
      <c r="AG2" s="8" t="s">
        <v>5</v>
      </c>
      <c r="AH2" s="8" t="s">
        <v>6</v>
      </c>
      <c r="AI2" s="8" t="s">
        <v>7</v>
      </c>
      <c r="AJ2" s="165"/>
      <c r="AK2" s="8" t="s">
        <v>4</v>
      </c>
      <c r="AL2" s="8" t="s">
        <v>5</v>
      </c>
      <c r="AM2" s="8" t="s">
        <v>6</v>
      </c>
      <c r="AN2" s="8" t="s">
        <v>7</v>
      </c>
      <c r="AO2" s="165"/>
      <c r="AP2" s="8" t="s">
        <v>4</v>
      </c>
      <c r="AQ2" s="8" t="s">
        <v>5</v>
      </c>
      <c r="AR2" s="8" t="s">
        <v>6</v>
      </c>
      <c r="AS2" s="8" t="s">
        <v>7</v>
      </c>
      <c r="AT2" s="165"/>
      <c r="AU2" s="37">
        <v>2024</v>
      </c>
      <c r="AV2" s="37">
        <v>2025</v>
      </c>
      <c r="AW2" s="37">
        <v>2026</v>
      </c>
      <c r="AX2" s="37">
        <v>2027</v>
      </c>
      <c r="AY2" s="37">
        <v>2028</v>
      </c>
    </row>
    <row r="3" spans="1:53" x14ac:dyDescent="0.2">
      <c r="A3" s="11" t="s">
        <v>8</v>
      </c>
      <c r="B3" s="9">
        <f t="shared" ref="B3:E4" si="0">F10/B10-1</f>
        <v>3.852437355932592E-2</v>
      </c>
      <c r="C3" s="9">
        <f t="shared" si="0"/>
        <v>1.6691268900709044E-2</v>
      </c>
      <c r="D3" s="9">
        <f t="shared" si="0"/>
        <v>9.6059376352128911E-3</v>
      </c>
      <c r="E3" s="9">
        <f t="shared" si="0"/>
        <v>2.324099754818798E-2</v>
      </c>
      <c r="F3" s="10">
        <f>H14/G14-1</f>
        <v>2.3686147466442264E-2</v>
      </c>
      <c r="G3" s="43">
        <f t="shared" ref="G3:J4" si="1">J10/F10-1</f>
        <v>2.1798462501495086E-2</v>
      </c>
      <c r="H3" s="9">
        <f t="shared" si="1"/>
        <v>3.6443025933120765E-2</v>
      </c>
      <c r="I3" s="9">
        <f t="shared" si="1"/>
        <v>4.0109745681799813E-2</v>
      </c>
      <c r="J3" s="9">
        <f t="shared" si="1"/>
        <v>3.3564553245711171E-2</v>
      </c>
      <c r="K3" s="10">
        <f>I14/H14-1</f>
        <v>3.3124759358745814E-2</v>
      </c>
      <c r="L3" s="9">
        <f t="shared" ref="L3:N4" si="2">N10/J10-1</f>
        <v>3.0348279587443017E-2</v>
      </c>
      <c r="M3" s="9">
        <f t="shared" si="2"/>
        <v>3.9710024757751539E-2</v>
      </c>
      <c r="N3" s="9">
        <f t="shared" si="2"/>
        <v>4.7278463004807314E-2</v>
      </c>
      <c r="O3" s="11">
        <f>Q10/M10-1</f>
        <v>4.8726757599655501E-2</v>
      </c>
      <c r="P3" s="10">
        <f>J14/I14-1</f>
        <v>3.9905192406926915E-2</v>
      </c>
      <c r="Q3" s="43">
        <f t="shared" ref="Q3:T4" si="3">R10/N10-1</f>
        <v>2.0946151657397882E-2</v>
      </c>
      <c r="R3" s="9">
        <f t="shared" si="3"/>
        <v>1.1989578981585591E-2</v>
      </c>
      <c r="S3" s="9">
        <f t="shared" si="3"/>
        <v>2.3695670893493226E-3</v>
      </c>
      <c r="T3" s="9">
        <f t="shared" si="3"/>
        <v>-1.1191587043058782E-2</v>
      </c>
      <c r="U3" s="10">
        <f>K14/J14-1</f>
        <v>5.8750238349409845E-3</v>
      </c>
      <c r="V3" s="43">
        <f t="shared" ref="V3:Y4" si="4">V10/R10-1</f>
        <v>-1.2461876316937848E-2</v>
      </c>
      <c r="W3" s="43">
        <f t="shared" si="4"/>
        <v>-8.9368843142856536E-2</v>
      </c>
      <c r="X3" s="43">
        <f t="shared" si="4"/>
        <v>-2.7806486453261448E-2</v>
      </c>
      <c r="Y3" s="43">
        <f t="shared" si="4"/>
        <v>-9.9911407586484868E-3</v>
      </c>
      <c r="Z3" s="10">
        <f>L14/K14-1</f>
        <v>-3.5138028419790635E-2</v>
      </c>
      <c r="AA3" s="43">
        <f t="shared" ref="AA3:AD4" si="5">Z10/V10-1</f>
        <v>8.5422431476205318E-3</v>
      </c>
      <c r="AB3" s="43">
        <f t="shared" si="5"/>
        <v>0.1169662736768049</v>
      </c>
      <c r="AC3" s="43">
        <f t="shared" si="5"/>
        <v>7.3151048440706301E-2</v>
      </c>
      <c r="AD3" s="43">
        <f t="shared" si="5"/>
        <v>6.1652522068687876E-2</v>
      </c>
      <c r="AE3" s="10">
        <f>M14/L14-1</f>
        <v>6.7317352782466422E-2</v>
      </c>
      <c r="AF3" s="43">
        <f t="shared" ref="AF3:AI4" si="6">AD10/Z10-1</f>
        <v>6.628239637714306E-2</v>
      </c>
      <c r="AG3" s="43">
        <f t="shared" si="6"/>
        <v>4.0987250335426273E-2</v>
      </c>
      <c r="AH3" s="43">
        <f t="shared" si="6"/>
        <v>4.8802411462780526E-3</v>
      </c>
      <c r="AI3" s="43">
        <f t="shared" si="6"/>
        <v>1.2628308908382513E-2</v>
      </c>
      <c r="AJ3" s="10">
        <f>N14/M14-1</f>
        <v>2.9547317714362364E-2</v>
      </c>
      <c r="AK3" s="43">
        <f t="shared" ref="AK3:AN4" si="7">AH10/AD10-1</f>
        <v>1.7603573535167616E-3</v>
      </c>
      <c r="AL3" s="43">
        <f t="shared" si="7"/>
        <v>-2.230717994763487E-3</v>
      </c>
      <c r="AM3" s="12">
        <f t="shared" si="7"/>
        <v>1.6795691413789005E-3</v>
      </c>
      <c r="AN3" s="12">
        <f t="shared" si="7"/>
        <v>-1.9765711779127226E-3</v>
      </c>
      <c r="AO3" s="10">
        <f>O14/N14-1</f>
        <v>-2.8253955840069622E-3</v>
      </c>
      <c r="AP3" s="12">
        <f>AL10/AH10-1</f>
        <v>8.0049894016884782E-3</v>
      </c>
      <c r="AQ3" s="12">
        <f>AM10/AI10-1</f>
        <v>-5.9085204839592897E-4</v>
      </c>
      <c r="AR3" s="12"/>
      <c r="AS3" s="12"/>
      <c r="AT3" s="10"/>
      <c r="AU3" s="114">
        <v>1.4E-2</v>
      </c>
      <c r="AV3" s="114">
        <v>2.9000000000000001E-2</v>
      </c>
      <c r="AW3" s="114">
        <v>2.8000000000000001E-2</v>
      </c>
      <c r="AX3" s="114">
        <v>2.5999999999999999E-2</v>
      </c>
      <c r="AY3" s="114">
        <v>2.3E-2</v>
      </c>
    </row>
    <row r="4" spans="1:53" x14ac:dyDescent="0.2">
      <c r="A4" s="14" t="s">
        <v>9</v>
      </c>
      <c r="B4" s="12">
        <f t="shared" si="0"/>
        <v>3.9319773105441325E-2</v>
      </c>
      <c r="C4" s="12">
        <f t="shared" si="0"/>
        <v>1.8826004186628165E-2</v>
      </c>
      <c r="D4" s="12">
        <f t="shared" si="0"/>
        <v>1.7949067358390414E-2</v>
      </c>
      <c r="E4" s="12">
        <f t="shared" si="0"/>
        <v>4.5978038021868839E-2</v>
      </c>
      <c r="F4" s="13">
        <f>H15/G15-1</f>
        <v>3.2524576831487906E-2</v>
      </c>
      <c r="G4" s="12">
        <f t="shared" si="1"/>
        <v>4.5247990440549613E-2</v>
      </c>
      <c r="H4" s="12">
        <f t="shared" si="1"/>
        <v>6.7821260133710037E-2</v>
      </c>
      <c r="I4" s="12">
        <f t="shared" si="1"/>
        <v>7.5805308926979231E-2</v>
      </c>
      <c r="J4" s="12">
        <f t="shared" si="1"/>
        <v>6.3584678721642973E-2</v>
      </c>
      <c r="K4" s="13">
        <f>I15/H15-1</f>
        <v>6.3580008674360089E-2</v>
      </c>
      <c r="L4" s="12">
        <f t="shared" si="2"/>
        <v>6.8252333558297407E-2</v>
      </c>
      <c r="M4" s="12">
        <f t="shared" si="2"/>
        <v>8.0014199715258361E-2</v>
      </c>
      <c r="N4" s="12">
        <f t="shared" si="2"/>
        <v>8.8781968731818095E-2</v>
      </c>
      <c r="O4" s="14">
        <f>Q11/M11-1</f>
        <v>9.0699908640417659E-2</v>
      </c>
      <c r="P4" s="13">
        <f>J15/I15-1</f>
        <v>8.0384234866079929E-2</v>
      </c>
      <c r="Q4" s="45">
        <f t="shared" si="3"/>
        <v>7.8078368013549282E-2</v>
      </c>
      <c r="R4" s="12">
        <f t="shared" si="3"/>
        <v>5.5529982871991734E-2</v>
      </c>
      <c r="S4" s="12">
        <f t="shared" si="3"/>
        <v>4.0503638807016573E-2</v>
      </c>
      <c r="T4" s="12">
        <f t="shared" si="3"/>
        <v>2.4779360488760283E-2</v>
      </c>
      <c r="U4" s="13">
        <f>K15/J15-1</f>
        <v>4.8684043895022677E-2</v>
      </c>
      <c r="V4" s="45">
        <f t="shared" si="4"/>
        <v>2.0942638315254891E-2</v>
      </c>
      <c r="W4" s="45">
        <f t="shared" si="4"/>
        <v>-7.1738726540217401E-2</v>
      </c>
      <c r="X4" s="45">
        <f t="shared" si="4"/>
        <v>-1.3314396886249136E-2</v>
      </c>
      <c r="Y4" s="45">
        <f t="shared" si="4"/>
        <v>4.8357779388286115E-3</v>
      </c>
      <c r="Z4" s="13">
        <f>L15/K15-1</f>
        <v>-1.5157458725905015E-2</v>
      </c>
      <c r="AA4" s="45">
        <f t="shared" si="5"/>
        <v>1.3851705830997485E-2</v>
      </c>
      <c r="AB4" s="45">
        <f t="shared" si="5"/>
        <v>0.14637378190287986</v>
      </c>
      <c r="AC4" s="45">
        <f t="shared" si="5"/>
        <v>0.11713495195155321</v>
      </c>
      <c r="AD4" s="45">
        <f t="shared" si="5"/>
        <v>0.13930563490217795</v>
      </c>
      <c r="AE4" s="13">
        <f>M15/L15-1</f>
        <v>0.10758976696428513</v>
      </c>
      <c r="AF4" s="45">
        <f t="shared" si="6"/>
        <v>0.16054732644346559</v>
      </c>
      <c r="AG4" s="45">
        <f t="shared" si="6"/>
        <v>0.168171005046716</v>
      </c>
      <c r="AH4" s="45">
        <f t="shared" si="6"/>
        <v>0.15471688323021571</v>
      </c>
      <c r="AI4" s="45">
        <f t="shared" si="6"/>
        <v>0.12508227137763006</v>
      </c>
      <c r="AJ4" s="13">
        <f>N15/M15-1</f>
        <v>0.15104696606176171</v>
      </c>
      <c r="AK4" s="45">
        <f t="shared" si="7"/>
        <v>0.10762147991744486</v>
      </c>
      <c r="AL4" s="45">
        <f t="shared" si="7"/>
        <v>6.0978022838055868E-2</v>
      </c>
      <c r="AM4" s="14">
        <f t="shared" si="7"/>
        <v>2.7678437022749858E-2</v>
      </c>
      <c r="AN4" s="14">
        <f t="shared" si="7"/>
        <v>3.1037327648550939E-2</v>
      </c>
      <c r="AO4" s="13">
        <f>O15/N15-1</f>
        <v>5.1108514633141366E-2</v>
      </c>
      <c r="AP4" s="14">
        <f>AL11/AH11-1</f>
        <v>2.8022405039115572E-2</v>
      </c>
      <c r="AQ4" s="14">
        <f>AM11/AI11-1</f>
        <v>3.3637456736353988E-2</v>
      </c>
      <c r="AR4" s="14"/>
      <c r="AS4" s="14"/>
      <c r="AT4" s="13"/>
      <c r="AU4" s="45">
        <v>3.7999999999999999E-2</v>
      </c>
      <c r="AV4" s="45">
        <v>5.8999999999999997E-2</v>
      </c>
      <c r="AW4" s="45">
        <v>5.5E-2</v>
      </c>
      <c r="AX4" s="45">
        <v>5.3999999999999999E-2</v>
      </c>
      <c r="AY4" s="45">
        <v>5.0999999999999997E-2</v>
      </c>
    </row>
    <row r="5" spans="1:53" x14ac:dyDescent="0.2">
      <c r="A5" s="14" t="s">
        <v>10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4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12">
        <f>S18/O18-1</f>
        <v>3.2750991900243109E-2</v>
      </c>
      <c r="S5" s="12">
        <f>T18/P18-1</f>
        <v>2.8639552604240448E-2</v>
      </c>
      <c r="T5" s="12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12">
        <f>AJ18/AF18-1</f>
        <v>5.0202973660954608E-2</v>
      </c>
      <c r="AN5" s="12">
        <f>AK18/AG18-1</f>
        <v>1.2213326561497428E-2</v>
      </c>
      <c r="AO5" s="15">
        <f>O21</f>
        <v>8.9379421953439175E-2</v>
      </c>
      <c r="AP5" s="12">
        <f>AL18/AH18-1</f>
        <v>7.5448675580862545E-3</v>
      </c>
      <c r="AQ5" s="12">
        <f>AM18/AI18-1</f>
        <v>8.4604122236411339E-3</v>
      </c>
      <c r="AR5" s="12"/>
      <c r="AS5" s="12"/>
      <c r="AT5" s="15"/>
      <c r="AU5" s="45">
        <v>2.4E-2</v>
      </c>
      <c r="AV5" s="45">
        <v>2.9000000000000001E-2</v>
      </c>
      <c r="AW5" s="45">
        <v>2.7E-2</v>
      </c>
      <c r="AX5" s="45">
        <v>2.7E-2</v>
      </c>
      <c r="AY5" s="45">
        <v>2.7E-2</v>
      </c>
    </row>
    <row r="6" spans="1:53" x14ac:dyDescent="0.2">
      <c r="A6" s="17" t="s">
        <v>11</v>
      </c>
      <c r="B6" s="17">
        <f>F25-1</f>
        <v>9.9999999999988987E-4</v>
      </c>
      <c r="C6" s="17">
        <f>G25-1</f>
        <v>2.0000000000000018E-3</v>
      </c>
      <c r="D6" s="17">
        <f>H25-1</f>
        <v>8.0000000000000071E-3</v>
      </c>
      <c r="E6" s="17">
        <f>I25-1</f>
        <v>2.200000000000002E-2</v>
      </c>
      <c r="F6" s="18">
        <f>H28-1</f>
        <v>8.999999999999897E-3</v>
      </c>
      <c r="G6" s="16">
        <f>J25-1</f>
        <v>2.0999999999999908E-2</v>
      </c>
      <c r="H6" s="16">
        <f>K25-1</f>
        <v>3.2000000000000028E-2</v>
      </c>
      <c r="I6" s="16">
        <f>L25-1</f>
        <v>3.499999999999992E-2</v>
      </c>
      <c r="J6" s="16">
        <f>M25-1</f>
        <v>2.8000000000000025E-2</v>
      </c>
      <c r="K6" s="18">
        <f>I28-1</f>
        <v>2.8999999999999915E-2</v>
      </c>
      <c r="L6" s="16">
        <f>N25-1</f>
        <v>3.6999999999999922E-2</v>
      </c>
      <c r="M6" s="16">
        <f>O25-1</f>
        <v>3.8000000000000034E-2</v>
      </c>
      <c r="N6" s="16">
        <f>P25-1</f>
        <v>4.0999999999999925E-2</v>
      </c>
      <c r="O6" s="17">
        <f>Q25-1</f>
        <v>4.0000000000000036E-2</v>
      </c>
      <c r="P6" s="19">
        <f>J28-1</f>
        <v>3.8999999999999924E-2</v>
      </c>
      <c r="Q6" s="47">
        <f>R25-1</f>
        <v>5.8000000000000052E-2</v>
      </c>
      <c r="R6" s="16">
        <f>S25-1</f>
        <v>4.2000000000000037E-2</v>
      </c>
      <c r="S6" s="16">
        <f>T25-1</f>
        <v>3.6999999999999922E-2</v>
      </c>
      <c r="T6" s="16">
        <f>U25-1</f>
        <v>3.6000000000000032E-2</v>
      </c>
      <c r="U6" s="19">
        <f>K28-1</f>
        <v>4.2999999999999927E-2</v>
      </c>
      <c r="V6" s="47">
        <f>V25-1</f>
        <v>3.499999999999992E-2</v>
      </c>
      <c r="W6" s="47">
        <f>W25-1</f>
        <v>1.8999999999999906E-2</v>
      </c>
      <c r="X6" s="47">
        <f>X25-1</f>
        <v>1.4000000000000012E-2</v>
      </c>
      <c r="Y6" s="47">
        <f>Y25-1</f>
        <v>1.4999999999999902E-2</v>
      </c>
      <c r="Z6" s="19">
        <f>L28-1</f>
        <v>2.0999999999999908E-2</v>
      </c>
      <c r="AA6" s="47">
        <f>Z25-1</f>
        <v>4.0000000000000036E-3</v>
      </c>
      <c r="AB6" s="47">
        <f>AA25-1</f>
        <v>2.6000000000000023E-2</v>
      </c>
      <c r="AC6" s="47">
        <f>AB25-1</f>
        <v>4.2999999999999927E-2</v>
      </c>
      <c r="AD6" s="47">
        <f>AC25-1</f>
        <v>7.2000000000000064E-2</v>
      </c>
      <c r="AE6" s="19">
        <f>M28-1</f>
        <v>3.8000000000000034E-2</v>
      </c>
      <c r="AF6" s="47">
        <f>AD25-1</f>
        <v>8.8000000000000078E-2</v>
      </c>
      <c r="AG6" s="47">
        <f>AE25-1</f>
        <v>0.121</v>
      </c>
      <c r="AH6" s="47">
        <f>AF25-1</f>
        <v>0.15100000000000002</v>
      </c>
      <c r="AI6" s="47">
        <f>AG25-1</f>
        <v>0.10899999999999999</v>
      </c>
      <c r="AJ6" s="19">
        <f>N28-1</f>
        <v>0.1180000000000001</v>
      </c>
      <c r="AK6" s="47">
        <f>AH25-1</f>
        <v>0.10899999999999999</v>
      </c>
      <c r="AL6" s="47">
        <f>AI25-1</f>
        <v>6.2999999999999945E-2</v>
      </c>
      <c r="AM6" s="47">
        <f>AJ25-1</f>
        <v>2.4999999999999911E-2</v>
      </c>
      <c r="AN6" s="47">
        <f>AK25-1</f>
        <v>3.2000000000000028E-2</v>
      </c>
      <c r="AO6" s="19">
        <f>O28-1</f>
        <v>5.4000000000000048E-2</v>
      </c>
      <c r="AP6" s="47">
        <f>AL25-1</f>
        <v>2.200000000000002E-2</v>
      </c>
      <c r="AQ6" s="47">
        <f>AM25-1</f>
        <v>3.400000000000003E-2</v>
      </c>
      <c r="AR6" s="47"/>
      <c r="AS6" s="47"/>
      <c r="AT6" s="19"/>
      <c r="AU6" s="47">
        <v>1.2E-2</v>
      </c>
      <c r="AV6" s="47">
        <v>2.1999999999999999E-2</v>
      </c>
      <c r="AW6" s="47">
        <v>2.5000000000000001E-2</v>
      </c>
      <c r="AX6" s="17">
        <v>2.5000000000000001E-2</v>
      </c>
      <c r="AY6" s="47">
        <v>2.5000000000000001E-2</v>
      </c>
    </row>
    <row r="7" spans="1:53" ht="15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64"/>
      <c r="R7" s="64"/>
      <c r="S7" s="64"/>
      <c r="T7" s="64"/>
      <c r="U7" s="50"/>
      <c r="V7" s="2"/>
      <c r="W7" s="2"/>
      <c r="X7" s="2"/>
      <c r="Y7" s="2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126"/>
      <c r="AP7" s="126"/>
      <c r="AQ7" s="126"/>
      <c r="AR7" s="126"/>
      <c r="AS7" s="126"/>
      <c r="AT7" s="148"/>
      <c r="AU7" s="149"/>
      <c r="AV7" s="149"/>
      <c r="AW7" s="149"/>
      <c r="AX7" s="149"/>
      <c r="AY7" s="149"/>
    </row>
    <row r="8" spans="1:53" ht="15" x14ac:dyDescent="0.25">
      <c r="A8" s="63" t="s">
        <v>12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2"/>
      <c r="Z8" s="50"/>
      <c r="AA8" s="50"/>
      <c r="AB8" s="50"/>
      <c r="AC8" s="50"/>
      <c r="AD8" s="50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126"/>
      <c r="AP8" s="126"/>
      <c r="AQ8" s="126"/>
      <c r="AR8" s="126"/>
      <c r="AS8" s="126"/>
      <c r="AT8" s="148"/>
      <c r="AU8" s="151"/>
      <c r="AV8" s="149"/>
      <c r="AW8" s="149"/>
      <c r="AX8" s="149"/>
      <c r="AY8" s="149"/>
    </row>
    <row r="9" spans="1:53" ht="12.95" customHeight="1" x14ac:dyDescent="0.25">
      <c r="A9" s="53" t="s">
        <v>13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54" t="s">
        <v>123</v>
      </c>
      <c r="AE9" s="54" t="s">
        <v>124</v>
      </c>
      <c r="AF9" s="54" t="s">
        <v>125</v>
      </c>
      <c r="AG9" s="54" t="s">
        <v>126</v>
      </c>
      <c r="AH9" s="54" t="s">
        <v>127</v>
      </c>
      <c r="AI9" s="54" t="s">
        <v>128</v>
      </c>
      <c r="AJ9" s="54" t="s">
        <v>130</v>
      </c>
      <c r="AK9" s="54" t="s">
        <v>132</v>
      </c>
      <c r="AL9" s="54" t="s">
        <v>133</v>
      </c>
      <c r="AM9" s="54" t="s">
        <v>134</v>
      </c>
      <c r="AN9" s="126"/>
      <c r="AO9" s="126"/>
      <c r="AP9" s="126"/>
      <c r="AQ9" s="126"/>
      <c r="AR9" s="126"/>
      <c r="AS9" s="126"/>
      <c r="AT9" s="156"/>
      <c r="AU9" s="151"/>
      <c r="AV9" s="157"/>
      <c r="AW9" s="149"/>
      <c r="AX9" s="149"/>
      <c r="AY9" s="149"/>
    </row>
    <row r="10" spans="1:53" ht="15" x14ac:dyDescent="0.25">
      <c r="A10" s="141" t="s">
        <v>131</v>
      </c>
      <c r="B10" s="97">
        <v>6062266</v>
      </c>
      <c r="C10" s="97">
        <v>6143751</v>
      </c>
      <c r="D10" s="97">
        <v>6198562</v>
      </c>
      <c r="E10" s="97">
        <v>6179511</v>
      </c>
      <c r="F10" s="97">
        <v>6295811</v>
      </c>
      <c r="G10" s="97">
        <v>6246298</v>
      </c>
      <c r="H10" s="97">
        <v>6258105</v>
      </c>
      <c r="I10" s="97">
        <v>6323129</v>
      </c>
      <c r="J10" s="97">
        <v>6433050</v>
      </c>
      <c r="K10" s="97">
        <v>6473932</v>
      </c>
      <c r="L10" s="97">
        <v>6509116</v>
      </c>
      <c r="M10" s="97">
        <v>6535362</v>
      </c>
      <c r="N10" s="97">
        <v>6628282</v>
      </c>
      <c r="O10" s="97">
        <v>6731012</v>
      </c>
      <c r="P10" s="97">
        <v>6816857</v>
      </c>
      <c r="Q10" s="97">
        <v>6853809</v>
      </c>
      <c r="R10" s="97">
        <v>6767119</v>
      </c>
      <c r="S10" s="97">
        <v>6811714</v>
      </c>
      <c r="T10" s="97">
        <v>6833010</v>
      </c>
      <c r="U10" s="97">
        <v>6777104</v>
      </c>
      <c r="V10" s="97">
        <v>6682788</v>
      </c>
      <c r="W10" s="97">
        <v>6202959</v>
      </c>
      <c r="X10" s="97">
        <v>6643008</v>
      </c>
      <c r="Y10" s="97">
        <v>6709393</v>
      </c>
      <c r="Z10" s="97">
        <v>6739874</v>
      </c>
      <c r="AA10" s="97">
        <v>6928496</v>
      </c>
      <c r="AB10" s="97">
        <v>7128951</v>
      </c>
      <c r="AC10" s="97">
        <v>7123044</v>
      </c>
      <c r="AD10" s="97">
        <v>7186609</v>
      </c>
      <c r="AE10" s="97">
        <v>7212476</v>
      </c>
      <c r="AF10" s="97">
        <v>7163742</v>
      </c>
      <c r="AG10" s="97">
        <v>7212996</v>
      </c>
      <c r="AH10" s="97">
        <v>7199260</v>
      </c>
      <c r="AI10" s="97">
        <v>7196387</v>
      </c>
      <c r="AJ10" s="97">
        <v>7175774</v>
      </c>
      <c r="AK10" s="97">
        <v>7198739</v>
      </c>
      <c r="AL10" s="97">
        <v>7256890</v>
      </c>
      <c r="AM10" s="97">
        <v>7192135</v>
      </c>
      <c r="AN10" s="147"/>
      <c r="AO10" s="147"/>
      <c r="AP10" s="126"/>
      <c r="AQ10" s="126"/>
      <c r="AR10" s="126"/>
      <c r="AS10" s="126"/>
      <c r="AT10" s="156"/>
      <c r="AU10" s="151"/>
      <c r="AV10" s="157"/>
      <c r="AW10" s="149"/>
      <c r="AX10" s="149"/>
      <c r="AY10" s="149"/>
    </row>
    <row r="11" spans="1:53" ht="15" x14ac:dyDescent="0.25">
      <c r="A11" s="141" t="s">
        <v>33</v>
      </c>
      <c r="B11" s="97">
        <v>6042278</v>
      </c>
      <c r="C11" s="97">
        <v>6149579</v>
      </c>
      <c r="D11" s="97">
        <v>6200935</v>
      </c>
      <c r="E11" s="97">
        <v>6180864</v>
      </c>
      <c r="F11" s="97">
        <v>6279859</v>
      </c>
      <c r="G11" s="97">
        <v>6265351</v>
      </c>
      <c r="H11" s="97">
        <v>6312236</v>
      </c>
      <c r="I11" s="97">
        <v>6465048</v>
      </c>
      <c r="J11" s="97">
        <v>6564010</v>
      </c>
      <c r="K11" s="97">
        <v>6690275</v>
      </c>
      <c r="L11" s="97">
        <v>6790737</v>
      </c>
      <c r="M11" s="97">
        <v>6876126</v>
      </c>
      <c r="N11" s="97">
        <v>7012019</v>
      </c>
      <c r="O11" s="97">
        <v>7225592</v>
      </c>
      <c r="P11" s="97">
        <v>7393632</v>
      </c>
      <c r="Q11" s="97">
        <v>7499790</v>
      </c>
      <c r="R11" s="97">
        <v>7559506</v>
      </c>
      <c r="S11" s="97">
        <v>7626829</v>
      </c>
      <c r="T11" s="97">
        <v>7693101</v>
      </c>
      <c r="U11" s="97">
        <v>7685630</v>
      </c>
      <c r="V11" s="97">
        <v>7717822</v>
      </c>
      <c r="W11" s="97">
        <v>7079690</v>
      </c>
      <c r="X11" s="97">
        <v>7590672</v>
      </c>
      <c r="Y11" s="97">
        <v>7722796</v>
      </c>
      <c r="Z11" s="97">
        <v>7824727</v>
      </c>
      <c r="AA11" s="97">
        <v>8115971</v>
      </c>
      <c r="AB11" s="97">
        <v>8479805</v>
      </c>
      <c r="AC11" s="97">
        <v>8798625</v>
      </c>
      <c r="AD11" s="97">
        <v>9080966</v>
      </c>
      <c r="AE11" s="97">
        <v>9480842</v>
      </c>
      <c r="AF11" s="97">
        <v>9791774</v>
      </c>
      <c r="AG11" s="97">
        <v>9899177</v>
      </c>
      <c r="AH11" s="97">
        <v>10058273</v>
      </c>
      <c r="AI11" s="97">
        <v>10058965</v>
      </c>
      <c r="AJ11" s="97">
        <v>10062795</v>
      </c>
      <c r="AK11" s="97">
        <v>10206421</v>
      </c>
      <c r="AL11" s="97">
        <v>10340130</v>
      </c>
      <c r="AM11" s="97">
        <v>10397323</v>
      </c>
      <c r="AN11" s="159"/>
      <c r="AO11" s="126"/>
      <c r="AP11" s="126"/>
      <c r="AQ11" s="126"/>
      <c r="AR11" s="126"/>
      <c r="AS11" s="126"/>
      <c r="AT11" s="156"/>
      <c r="AU11" s="151"/>
      <c r="AV11" s="157"/>
      <c r="AW11" s="61"/>
      <c r="AX11" s="61"/>
      <c r="AY11" s="49"/>
    </row>
    <row r="12" spans="1:53" ht="18.75" customHeight="1" x14ac:dyDescent="0.25">
      <c r="A12" s="152" t="s">
        <v>112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130"/>
      <c r="M12" s="130"/>
      <c r="N12" s="49"/>
      <c r="O12" s="49"/>
      <c r="P12" s="57"/>
      <c r="Q12" s="57"/>
      <c r="R12" s="57"/>
      <c r="S12" s="57"/>
      <c r="T12" s="57"/>
      <c r="U12" s="57"/>
      <c r="V12" s="91"/>
      <c r="W12" s="57"/>
      <c r="X12" s="57"/>
      <c r="Y12" s="57"/>
      <c r="Z12" s="57"/>
      <c r="AA12" s="117"/>
      <c r="AB12" s="57"/>
      <c r="AC12" s="57"/>
      <c r="AD12" s="115"/>
      <c r="AE12" s="116"/>
      <c r="AF12" s="93"/>
      <c r="AG12" s="57"/>
      <c r="AH12" s="119"/>
      <c r="AI12" s="57"/>
      <c r="AJ12" s="57"/>
      <c r="AK12" s="57"/>
      <c r="AL12" s="57"/>
      <c r="AM12" s="134"/>
      <c r="AN12" s="134"/>
      <c r="AO12" s="126"/>
      <c r="AP12" s="126"/>
      <c r="AQ12" s="126"/>
      <c r="AR12" s="126"/>
      <c r="AS12" s="126"/>
      <c r="AT12" s="156"/>
      <c r="AU12" s="151"/>
      <c r="AV12" s="157"/>
      <c r="AW12" s="61"/>
      <c r="AX12" s="61"/>
      <c r="AY12" s="49"/>
    </row>
    <row r="13" spans="1:53" ht="15" x14ac:dyDescent="0.25">
      <c r="A13" s="53" t="s">
        <v>34</v>
      </c>
      <c r="B13" s="50"/>
      <c r="C13" s="50"/>
      <c r="D13" s="50"/>
      <c r="E13" s="50"/>
      <c r="F13" s="49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54">
        <v>2023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119"/>
      <c r="AI13" s="49"/>
      <c r="AJ13" s="49"/>
      <c r="AK13" s="49"/>
      <c r="AL13" s="49"/>
      <c r="AM13" s="134"/>
      <c r="AN13" s="134"/>
      <c r="AO13" s="126"/>
      <c r="AP13" s="126"/>
      <c r="AQ13" s="126"/>
      <c r="AR13" s="126"/>
      <c r="AS13" s="126"/>
      <c r="AT13" s="126"/>
      <c r="AU13" s="131"/>
      <c r="AV13" s="158"/>
      <c r="AW13" s="99"/>
      <c r="AX13" s="99"/>
      <c r="AY13" s="49"/>
    </row>
    <row r="14" spans="1:53" ht="15" x14ac:dyDescent="0.25">
      <c r="A14" s="141" t="s">
        <v>131</v>
      </c>
      <c r="F14" s="44"/>
      <c r="G14" s="97">
        <v>24572126</v>
      </c>
      <c r="H14" s="97">
        <v>25154145</v>
      </c>
      <c r="I14" s="97">
        <v>25987370</v>
      </c>
      <c r="J14" s="97">
        <v>27024401</v>
      </c>
      <c r="K14" s="97">
        <v>27183170</v>
      </c>
      <c r="L14" s="97">
        <v>26228007</v>
      </c>
      <c r="M14" s="97">
        <v>27993607</v>
      </c>
      <c r="N14" s="97">
        <v>28820743</v>
      </c>
      <c r="O14" s="97">
        <v>28739313</v>
      </c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126"/>
      <c r="AP14" s="126"/>
      <c r="AQ14" s="126"/>
      <c r="AR14" s="126"/>
      <c r="AS14" s="126"/>
      <c r="AT14" s="126"/>
      <c r="AU14" s="49"/>
      <c r="AV14" s="50"/>
      <c r="AW14" s="58"/>
      <c r="AX14" s="58"/>
      <c r="AY14" s="58"/>
      <c r="AZ14" s="7"/>
      <c r="BA14" s="7"/>
    </row>
    <row r="15" spans="1:53" ht="15" x14ac:dyDescent="0.25">
      <c r="A15" s="141" t="s">
        <v>33</v>
      </c>
      <c r="F15" s="44"/>
      <c r="G15" s="97">
        <v>24572126</v>
      </c>
      <c r="H15" s="97">
        <v>25371324</v>
      </c>
      <c r="I15" s="97">
        <v>26984433</v>
      </c>
      <c r="J15" s="97">
        <v>29153556</v>
      </c>
      <c r="K15" s="97">
        <v>30572869</v>
      </c>
      <c r="L15" s="97">
        <v>30109462</v>
      </c>
      <c r="M15" s="97">
        <v>33348932</v>
      </c>
      <c r="N15" s="97">
        <v>38386187</v>
      </c>
      <c r="O15" s="97">
        <v>40348048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</row>
    <row r="16" spans="1:53" ht="15" x14ac:dyDescent="0.25">
      <c r="A16" s="152" t="s">
        <v>111</v>
      </c>
      <c r="B16" s="49"/>
      <c r="C16" s="49"/>
      <c r="D16" s="49"/>
      <c r="E16" s="49"/>
      <c r="F16" s="49"/>
      <c r="G16" s="49"/>
      <c r="H16" s="44"/>
      <c r="I16" s="44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</row>
    <row r="17" spans="1:51" x14ac:dyDescent="0.2">
      <c r="A17" s="53" t="s">
        <v>35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54" t="s">
        <v>123</v>
      </c>
      <c r="AE17" s="54" t="s">
        <v>124</v>
      </c>
      <c r="AF17" s="54" t="s">
        <v>125</v>
      </c>
      <c r="AG17" s="54" t="s">
        <v>126</v>
      </c>
      <c r="AH17" s="54" t="s">
        <v>127</v>
      </c>
      <c r="AI17" s="54" t="s">
        <v>128</v>
      </c>
      <c r="AJ17" s="54" t="s">
        <v>130</v>
      </c>
      <c r="AK17" s="54" t="s">
        <v>132</v>
      </c>
      <c r="AL17" s="54" t="s">
        <v>133</v>
      </c>
      <c r="AM17" s="54" t="s">
        <v>134</v>
      </c>
      <c r="AW17" s="49"/>
      <c r="AX17" s="49"/>
      <c r="AY17" s="49"/>
    </row>
    <row r="18" spans="1:51" ht="12.95" customHeight="1" x14ac:dyDescent="0.25">
      <c r="A18" s="142" t="s">
        <v>36</v>
      </c>
      <c r="B18" s="119">
        <v>20567.5</v>
      </c>
      <c r="C18" s="119">
        <v>20878.5</v>
      </c>
      <c r="D18" s="119">
        <v>20595.8</v>
      </c>
      <c r="E18" s="119">
        <v>20577.7</v>
      </c>
      <c r="F18" s="119">
        <v>20476</v>
      </c>
      <c r="G18" s="119">
        <v>20732.7</v>
      </c>
      <c r="H18" s="119">
        <v>20641.900000000001</v>
      </c>
      <c r="I18" s="119">
        <v>20885.099999999999</v>
      </c>
      <c r="J18" s="119">
        <v>21128.1</v>
      </c>
      <c r="K18" s="119">
        <v>21374.400000000001</v>
      </c>
      <c r="L18" s="119">
        <v>21237.599999999999</v>
      </c>
      <c r="M18" s="119">
        <v>21420</v>
      </c>
      <c r="N18" s="119">
        <v>21548.9</v>
      </c>
      <c r="O18" s="119">
        <v>21877.200000000001</v>
      </c>
      <c r="P18" s="119">
        <v>21850.9</v>
      </c>
      <c r="Q18" s="119">
        <v>22041.4</v>
      </c>
      <c r="R18" s="119">
        <v>22174.2</v>
      </c>
      <c r="S18" s="119">
        <v>22593.7</v>
      </c>
      <c r="T18" s="119">
        <v>22476.7</v>
      </c>
      <c r="U18" s="119">
        <v>22528.799999999999</v>
      </c>
      <c r="V18" s="119">
        <v>22604.7</v>
      </c>
      <c r="W18" s="119">
        <v>22498</v>
      </c>
      <c r="X18" s="119">
        <v>22476.799999999999</v>
      </c>
      <c r="Y18" s="119">
        <v>22390.400000000001</v>
      </c>
      <c r="Z18" s="119">
        <v>22576.799999999999</v>
      </c>
      <c r="AA18" s="119">
        <v>23021.8</v>
      </c>
      <c r="AB18" s="119">
        <v>23329.4</v>
      </c>
      <c r="AC18" s="119">
        <v>23989.200000000001</v>
      </c>
      <c r="AD18" s="119">
        <v>24660.1</v>
      </c>
      <c r="AE18" s="119">
        <v>26798.5</v>
      </c>
      <c r="AF18" s="56">
        <v>28402.7</v>
      </c>
      <c r="AG18" s="119">
        <v>29140.3</v>
      </c>
      <c r="AH18" s="119">
        <v>29503.5</v>
      </c>
      <c r="AI18" s="56">
        <v>29915.8</v>
      </c>
      <c r="AJ18" s="56">
        <v>29828.6</v>
      </c>
      <c r="AK18" s="118">
        <v>29496.2</v>
      </c>
      <c r="AL18" s="56">
        <v>29726.1</v>
      </c>
      <c r="AM18" s="56">
        <v>30168.9</v>
      </c>
      <c r="AW18" s="49"/>
      <c r="AX18" s="49"/>
      <c r="AY18" s="49"/>
    </row>
    <row r="19" spans="1:51" ht="15" x14ac:dyDescent="0.25">
      <c r="A19" s="153" t="s">
        <v>113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118"/>
      <c r="AL19" s="49"/>
      <c r="AM19" s="49"/>
      <c r="AN19" s="49"/>
      <c r="AO19" s="49"/>
      <c r="AP19" s="49"/>
      <c r="AQ19" s="49"/>
      <c r="AR19" s="49"/>
      <c r="AS19" s="49"/>
      <c r="AT19" s="49"/>
      <c r="AU19" s="56"/>
      <c r="AV19" s="49"/>
      <c r="AW19" s="49"/>
      <c r="AX19" s="49"/>
      <c r="AY19" s="49"/>
    </row>
    <row r="20" spans="1:51" x14ac:dyDescent="0.2">
      <c r="A20" s="53" t="s">
        <v>37</v>
      </c>
      <c r="B20" s="50"/>
      <c r="C20" s="50"/>
      <c r="D20" s="50"/>
      <c r="E20" s="50"/>
      <c r="F20" s="49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>
        <v>2023</v>
      </c>
      <c r="P20" s="133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1:51" ht="24.6" customHeight="1" x14ac:dyDescent="0.2">
      <c r="A21" s="141" t="s">
        <v>38</v>
      </c>
      <c r="F21" s="55"/>
      <c r="G21" s="76">
        <v>2E-3</v>
      </c>
      <c r="H21" s="76">
        <f>SUM(F18:I18)/SUM(B18:E18)-1</f>
        <v>1.4064476304020967E-3</v>
      </c>
      <c r="I21" s="76">
        <f>SUM(J18:M18)/SUM(F18:I18)-1</f>
        <v>2.930294902925823E-2</v>
      </c>
      <c r="J21" s="76">
        <f>SUM(N18:Q18)/SUM(J18:M18)-1</f>
        <v>2.5344028482822356E-2</v>
      </c>
      <c r="K21" s="76">
        <f>SUM(R18:U18)/SUM(N18:Q18)-1</f>
        <v>2.811549455784812E-2</v>
      </c>
      <c r="L21" s="76">
        <f>SUM(V18:Y18)/SUM(R18:U18)-1</f>
        <v>2.1888443570143856E-3</v>
      </c>
      <c r="M21" s="76">
        <f>SUM(Z18:AC18)/SUM(V18:Y18)-1</f>
        <v>3.2758733754288949E-2</v>
      </c>
      <c r="N21" s="76">
        <f>SUM(AD18:AG18)/SUM(Z18:AC18)-1</f>
        <v>0.17310465661901153</v>
      </c>
      <c r="O21" s="76">
        <f>SUM(AH18:AK18)/SUM(AD18:AG18)-1</f>
        <v>8.9379421953439175E-2</v>
      </c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</row>
    <row r="22" spans="1:51" ht="24.6" customHeight="1" x14ac:dyDescent="0.25">
      <c r="A22" s="143"/>
      <c r="F22" s="55"/>
      <c r="G22" s="76"/>
      <c r="M22" s="44"/>
      <c r="N22" s="44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Q22" s="150"/>
      <c r="AT22" s="49"/>
      <c r="AU22" s="49"/>
      <c r="AV22" s="49"/>
      <c r="AW22" s="49"/>
      <c r="AX22" s="49"/>
      <c r="AY22" s="49"/>
    </row>
    <row r="23" spans="1:51" ht="15" x14ac:dyDescent="0.25">
      <c r="A23" s="154" t="s">
        <v>129</v>
      </c>
      <c r="B23" s="49"/>
      <c r="C23" s="49"/>
      <c r="D23" s="49"/>
      <c r="E23" s="49"/>
      <c r="F23" s="49"/>
      <c r="G23" s="49"/>
      <c r="H23" s="75"/>
      <c r="I23" s="44"/>
      <c r="J23" s="44"/>
      <c r="K23" s="44"/>
      <c r="L23" s="44"/>
      <c r="M23" s="44"/>
      <c r="N23" s="44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P23" s="147"/>
      <c r="AQ23" s="147"/>
      <c r="AR23" s="147"/>
      <c r="AS23" s="147"/>
      <c r="AT23" s="49"/>
      <c r="AU23" s="49"/>
      <c r="AV23" s="49"/>
      <c r="AW23" s="49"/>
      <c r="AX23" s="49"/>
      <c r="AY23" s="49"/>
    </row>
    <row r="24" spans="1:51" x14ac:dyDescent="0.2">
      <c r="A24" s="53" t="s">
        <v>39</v>
      </c>
      <c r="B24" s="54" t="s">
        <v>14</v>
      </c>
      <c r="C24" s="54" t="s">
        <v>15</v>
      </c>
      <c r="D24" s="54" t="s">
        <v>16</v>
      </c>
      <c r="E24" s="54" t="s">
        <v>17</v>
      </c>
      <c r="F24" s="54" t="s">
        <v>18</v>
      </c>
      <c r="G24" s="54" t="s">
        <v>19</v>
      </c>
      <c r="H24" s="54" t="s">
        <v>20</v>
      </c>
      <c r="I24" s="54" t="s">
        <v>21</v>
      </c>
      <c r="J24" s="54" t="s">
        <v>22</v>
      </c>
      <c r="K24" s="54" t="s">
        <v>23</v>
      </c>
      <c r="L24" s="54" t="s">
        <v>24</v>
      </c>
      <c r="M24" s="54" t="s">
        <v>25</v>
      </c>
      <c r="N24" s="54" t="s">
        <v>26</v>
      </c>
      <c r="O24" s="54" t="s">
        <v>27</v>
      </c>
      <c r="P24" s="54" t="s">
        <v>28</v>
      </c>
      <c r="Q24" s="54" t="s">
        <v>29</v>
      </c>
      <c r="R24" s="38" t="s">
        <v>30</v>
      </c>
      <c r="S24" s="38" t="s">
        <v>31</v>
      </c>
      <c r="T24" s="38" t="s">
        <v>32</v>
      </c>
      <c r="U24" s="38" t="s">
        <v>98</v>
      </c>
      <c r="V24" s="38" t="s">
        <v>104</v>
      </c>
      <c r="W24" s="38" t="s">
        <v>106</v>
      </c>
      <c r="X24" s="38" t="s">
        <v>107</v>
      </c>
      <c r="Y24" s="38" t="s">
        <v>108</v>
      </c>
      <c r="Z24" s="38" t="s">
        <v>118</v>
      </c>
      <c r="AA24" s="38" t="s">
        <v>120</v>
      </c>
      <c r="AB24" s="38" t="s">
        <v>121</v>
      </c>
      <c r="AC24" s="38" t="s">
        <v>122</v>
      </c>
      <c r="AD24" s="54" t="s">
        <v>123</v>
      </c>
      <c r="AE24" s="38" t="s">
        <v>124</v>
      </c>
      <c r="AF24" s="54" t="s">
        <v>125</v>
      </c>
      <c r="AG24" s="54" t="s">
        <v>126</v>
      </c>
      <c r="AH24" s="54" t="s">
        <v>127</v>
      </c>
      <c r="AI24" s="54" t="s">
        <v>128</v>
      </c>
      <c r="AJ24" s="54" t="s">
        <v>130</v>
      </c>
      <c r="AK24" s="54" t="s">
        <v>132</v>
      </c>
      <c r="AL24" s="54" t="s">
        <v>133</v>
      </c>
      <c r="AM24" s="54" t="s">
        <v>134</v>
      </c>
      <c r="AW24" s="49"/>
      <c r="AX24" s="49"/>
      <c r="AY24" s="49"/>
    </row>
    <row r="25" spans="1:51" ht="26.25" x14ac:dyDescent="0.25">
      <c r="A25" s="141" t="s">
        <v>40</v>
      </c>
      <c r="B25" s="120">
        <v>1.002</v>
      </c>
      <c r="C25" s="120">
        <v>1.006</v>
      </c>
      <c r="D25" s="120">
        <v>1.004</v>
      </c>
      <c r="E25" s="120">
        <v>0.99299999999999999</v>
      </c>
      <c r="F25" s="120">
        <v>1.0009999999999999</v>
      </c>
      <c r="G25" s="120">
        <v>1.002</v>
      </c>
      <c r="H25" s="120">
        <v>1.008</v>
      </c>
      <c r="I25" s="120">
        <v>1.022</v>
      </c>
      <c r="J25" s="120">
        <v>1.0209999999999999</v>
      </c>
      <c r="K25" s="120">
        <v>1.032</v>
      </c>
      <c r="L25" s="120">
        <v>1.0349999999999999</v>
      </c>
      <c r="M25" s="120">
        <v>1.028</v>
      </c>
      <c r="N25" s="120">
        <v>1.0369999999999999</v>
      </c>
      <c r="O25" s="120">
        <v>1.038</v>
      </c>
      <c r="P25" s="120">
        <v>1.0409999999999999</v>
      </c>
      <c r="Q25" s="120">
        <v>1.04</v>
      </c>
      <c r="R25" s="120">
        <v>1.0580000000000001</v>
      </c>
      <c r="S25" s="120">
        <v>1.042</v>
      </c>
      <c r="T25" s="120">
        <v>1.0369999999999999</v>
      </c>
      <c r="U25" s="120">
        <v>1.036</v>
      </c>
      <c r="V25" s="120">
        <v>1.0349999999999999</v>
      </c>
      <c r="W25" s="120">
        <v>1.0189999999999999</v>
      </c>
      <c r="X25" s="120">
        <v>1.014</v>
      </c>
      <c r="Y25" s="120">
        <v>1.0149999999999999</v>
      </c>
      <c r="Z25" s="120">
        <v>1.004</v>
      </c>
      <c r="AA25" s="120">
        <v>1.026</v>
      </c>
      <c r="AB25" s="120">
        <v>1.0429999999999999</v>
      </c>
      <c r="AC25" s="56">
        <v>1.0720000000000001</v>
      </c>
      <c r="AD25" s="56">
        <v>1.0880000000000001</v>
      </c>
      <c r="AE25" s="56">
        <v>1.121</v>
      </c>
      <c r="AF25" s="56">
        <v>1.151</v>
      </c>
      <c r="AG25" s="120">
        <v>1.109</v>
      </c>
      <c r="AH25" s="56">
        <v>1.109</v>
      </c>
      <c r="AI25" s="56">
        <v>1.0629999999999999</v>
      </c>
      <c r="AJ25" s="56">
        <v>1.0249999999999999</v>
      </c>
      <c r="AK25" s="120">
        <v>1.032</v>
      </c>
      <c r="AL25" s="56">
        <v>1.022</v>
      </c>
      <c r="AM25" s="56">
        <v>1.034</v>
      </c>
      <c r="AW25" s="49"/>
      <c r="AX25" s="49"/>
      <c r="AY25" s="49"/>
    </row>
    <row r="26" spans="1:51" ht="15" x14ac:dyDescent="0.25">
      <c r="A26" s="155" t="s">
        <v>114</v>
      </c>
      <c r="B26" s="127"/>
      <c r="C26" s="127"/>
      <c r="D26" s="127"/>
      <c r="E26" s="127"/>
      <c r="F26" s="127"/>
      <c r="G26" s="128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6"/>
      <c r="AW26" s="49"/>
      <c r="AX26" s="49"/>
      <c r="AY26" s="49"/>
    </row>
    <row r="27" spans="1:51" x14ac:dyDescent="0.2">
      <c r="A27" s="53" t="s">
        <v>41</v>
      </c>
      <c r="B27" s="50"/>
      <c r="C27" s="50"/>
      <c r="D27" s="50"/>
      <c r="E27" s="50"/>
      <c r="F27" s="49"/>
      <c r="G27" s="54">
        <v>2015</v>
      </c>
      <c r="H27" s="54">
        <v>2016</v>
      </c>
      <c r="I27" s="54">
        <v>2017</v>
      </c>
      <c r="J27" s="54">
        <v>2018</v>
      </c>
      <c r="K27" s="54">
        <v>2019</v>
      </c>
      <c r="L27" s="54">
        <v>2020</v>
      </c>
      <c r="M27" s="54">
        <v>2021</v>
      </c>
      <c r="N27" s="54">
        <v>2022</v>
      </c>
      <c r="O27" s="54">
        <v>2023</v>
      </c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1:51" ht="15" x14ac:dyDescent="0.25">
      <c r="A28" s="141" t="s">
        <v>42</v>
      </c>
      <c r="F28" s="44"/>
      <c r="G28" s="146">
        <v>1.0009999999999999</v>
      </c>
      <c r="H28" s="146">
        <v>1.0089999999999999</v>
      </c>
      <c r="I28" s="146">
        <v>1.0289999999999999</v>
      </c>
      <c r="J28" s="146">
        <v>1.0389999999999999</v>
      </c>
      <c r="K28" s="146">
        <v>1.0429999999999999</v>
      </c>
      <c r="L28" s="146">
        <v>1.0209999999999999</v>
      </c>
      <c r="M28" s="146">
        <v>1.038</v>
      </c>
      <c r="N28" s="146">
        <v>1.1180000000000001</v>
      </c>
      <c r="O28" s="146">
        <v>1.054</v>
      </c>
      <c r="P28" s="44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</row>
    <row r="29" spans="1:51" ht="15" x14ac:dyDescent="0.25">
      <c r="A29" s="155" t="s">
        <v>115</v>
      </c>
      <c r="B29" s="49"/>
      <c r="C29" s="49"/>
      <c r="D29" s="49"/>
      <c r="E29" s="49"/>
      <c r="F29" s="49"/>
      <c r="G29" s="129"/>
      <c r="H29" s="49"/>
      <c r="I29" s="49"/>
      <c r="J29" s="49"/>
      <c r="K29" s="49"/>
      <c r="L29" s="44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</row>
    <row r="30" spans="1:51" hidden="1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3"/>
      <c r="AV30" s="3"/>
      <c r="AW30" s="3"/>
      <c r="AX30" s="3"/>
      <c r="AY30" s="3"/>
    </row>
    <row r="31" spans="1:51" hidden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3"/>
      <c r="AV31" s="3"/>
      <c r="AW31" s="3"/>
      <c r="AX31" s="3"/>
      <c r="AY31" s="3"/>
    </row>
  </sheetData>
  <mergeCells count="20">
    <mergeCell ref="AT1:AT2"/>
    <mergeCell ref="AK1:AN1"/>
    <mergeCell ref="AO1:AO2"/>
    <mergeCell ref="AU1:AY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P1:AS1"/>
    <mergeCell ref="A1:A2"/>
    <mergeCell ref="G1:J1"/>
    <mergeCell ref="B1:E1"/>
    <mergeCell ref="F1:F2"/>
    <mergeCell ref="K1:K2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32"/>
  <sheetViews>
    <sheetView showGridLines="0" zoomScale="50" zoomScaleNormal="5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6" customWidth="1"/>
    <col min="6" max="6" width="10" style="56" customWidth="1"/>
    <col min="7" max="7" width="10.7109375" style="56" customWidth="1"/>
    <col min="8" max="8" width="11.140625" style="56" customWidth="1"/>
    <col min="9" max="11" width="11" style="56" customWidth="1"/>
    <col min="12" max="12" width="11.28515625" style="56" customWidth="1"/>
    <col min="13" max="13" width="10.7109375" style="56" customWidth="1"/>
    <col min="14" max="14" width="11.5703125" style="56" customWidth="1"/>
    <col min="15" max="15" width="11.85546875" style="56" customWidth="1"/>
    <col min="16" max="16" width="10.140625" style="56" customWidth="1"/>
    <col min="17" max="17" width="9.85546875" style="56" customWidth="1"/>
    <col min="18" max="19" width="10.140625" style="56" customWidth="1"/>
    <col min="20" max="21" width="9.85546875" style="56" customWidth="1"/>
    <col min="22" max="22" width="10.140625" style="124" customWidth="1"/>
    <col min="23" max="23" width="10" style="124" customWidth="1"/>
    <col min="24" max="24" width="9.7109375" style="124" customWidth="1"/>
    <col min="25" max="25" width="10.85546875" style="124" customWidth="1"/>
    <col min="26" max="26" width="9.42578125" style="124" customWidth="1"/>
    <col min="27" max="27" width="10.28515625" style="124" customWidth="1"/>
    <col min="28" max="28" width="10.42578125" style="124" customWidth="1"/>
    <col min="29" max="29" width="10" style="124" customWidth="1"/>
    <col min="30" max="30" width="11.140625" style="124" customWidth="1"/>
    <col min="31" max="32" width="9" style="124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38" width="12.28515625" style="4" customWidth="1"/>
    <col min="39" max="39" width="13.140625" style="4" customWidth="1"/>
    <col min="40" max="46" width="9" style="4" customWidth="1"/>
    <col min="47" max="47" width="9.140625" style="5" customWidth="1"/>
    <col min="48" max="48" width="10.5703125" style="5" customWidth="1"/>
    <col min="49" max="51" width="9.140625" style="5" customWidth="1"/>
    <col min="52" max="16384" width="9.140625" style="2" hidden="1"/>
  </cols>
  <sheetData>
    <row r="1" spans="1:52" ht="14.45" customHeight="1" x14ac:dyDescent="0.2">
      <c r="A1" s="160" t="s">
        <v>43</v>
      </c>
      <c r="B1" s="162" t="s">
        <v>44</v>
      </c>
      <c r="C1" s="163"/>
      <c r="D1" s="163"/>
      <c r="E1" s="163"/>
      <c r="F1" s="164">
        <v>2016</v>
      </c>
      <c r="G1" s="162" t="s">
        <v>45</v>
      </c>
      <c r="H1" s="163"/>
      <c r="I1" s="163"/>
      <c r="J1" s="178"/>
      <c r="K1" s="164">
        <v>2017</v>
      </c>
      <c r="L1" s="172" t="s">
        <v>46</v>
      </c>
      <c r="M1" s="173"/>
      <c r="N1" s="173"/>
      <c r="O1" s="174"/>
      <c r="P1" s="164">
        <v>2018</v>
      </c>
      <c r="Q1" s="172" t="s">
        <v>99</v>
      </c>
      <c r="R1" s="173"/>
      <c r="S1" s="173"/>
      <c r="T1" s="174"/>
      <c r="U1" s="164">
        <v>2019</v>
      </c>
      <c r="V1" s="172" t="s">
        <v>105</v>
      </c>
      <c r="W1" s="173"/>
      <c r="X1" s="173"/>
      <c r="Y1" s="174"/>
      <c r="Z1" s="164">
        <v>2020</v>
      </c>
      <c r="AA1" s="172" t="s">
        <v>119</v>
      </c>
      <c r="AB1" s="173"/>
      <c r="AC1" s="173"/>
      <c r="AD1" s="174"/>
      <c r="AE1" s="166">
        <v>2021</v>
      </c>
      <c r="AF1" s="167">
        <v>2022</v>
      </c>
      <c r="AG1" s="168"/>
      <c r="AH1" s="168"/>
      <c r="AI1" s="169"/>
      <c r="AJ1" s="166"/>
      <c r="AK1" s="175">
        <v>2023</v>
      </c>
      <c r="AL1" s="176"/>
      <c r="AM1" s="176"/>
      <c r="AN1" s="177"/>
      <c r="AO1" s="166">
        <v>2023</v>
      </c>
      <c r="AP1" s="167">
        <v>2024</v>
      </c>
      <c r="AQ1" s="168"/>
      <c r="AR1" s="168"/>
      <c r="AS1" s="169"/>
      <c r="AT1" s="166">
        <v>2024</v>
      </c>
      <c r="AU1" s="170" t="s">
        <v>135</v>
      </c>
      <c r="AV1" s="171"/>
      <c r="AW1" s="171"/>
      <c r="AX1" s="171"/>
      <c r="AY1" s="171"/>
    </row>
    <row r="2" spans="1:52" ht="14.45" customHeight="1" x14ac:dyDescent="0.2">
      <c r="A2" s="161"/>
      <c r="B2" s="1" t="s">
        <v>4</v>
      </c>
      <c r="C2" s="1" t="s">
        <v>5</v>
      </c>
      <c r="D2" s="1" t="s">
        <v>6</v>
      </c>
      <c r="E2" s="1" t="s">
        <v>7</v>
      </c>
      <c r="F2" s="165"/>
      <c r="G2" s="1" t="s">
        <v>4</v>
      </c>
      <c r="H2" s="1" t="s">
        <v>5</v>
      </c>
      <c r="I2" s="1" t="s">
        <v>6</v>
      </c>
      <c r="J2" s="1" t="s">
        <v>7</v>
      </c>
      <c r="K2" s="165"/>
      <c r="L2" s="1" t="s">
        <v>4</v>
      </c>
      <c r="M2" s="1" t="s">
        <v>5</v>
      </c>
      <c r="N2" s="1" t="s">
        <v>6</v>
      </c>
      <c r="O2" s="1" t="s">
        <v>7</v>
      </c>
      <c r="P2" s="165"/>
      <c r="Q2" s="1" t="s">
        <v>4</v>
      </c>
      <c r="R2" s="1" t="s">
        <v>5</v>
      </c>
      <c r="S2" s="1" t="s">
        <v>6</v>
      </c>
      <c r="T2" s="1" t="s">
        <v>7</v>
      </c>
      <c r="U2" s="165"/>
      <c r="V2" s="1" t="s">
        <v>4</v>
      </c>
      <c r="W2" s="1" t="s">
        <v>5</v>
      </c>
      <c r="X2" s="1" t="s">
        <v>6</v>
      </c>
      <c r="Y2" s="1" t="s">
        <v>7</v>
      </c>
      <c r="Z2" s="165"/>
      <c r="AA2" s="1" t="s">
        <v>4</v>
      </c>
      <c r="AB2" s="1" t="s">
        <v>5</v>
      </c>
      <c r="AC2" s="1" t="s">
        <v>6</v>
      </c>
      <c r="AD2" s="1" t="s">
        <v>7</v>
      </c>
      <c r="AE2" s="165"/>
      <c r="AF2" s="1" t="s">
        <v>4</v>
      </c>
      <c r="AG2" s="1" t="s">
        <v>5</v>
      </c>
      <c r="AH2" s="1" t="s">
        <v>6</v>
      </c>
      <c r="AI2" s="1" t="s">
        <v>7</v>
      </c>
      <c r="AJ2" s="165"/>
      <c r="AK2" s="1" t="s">
        <v>4</v>
      </c>
      <c r="AL2" s="1" t="s">
        <v>5</v>
      </c>
      <c r="AM2" s="1" t="s">
        <v>6</v>
      </c>
      <c r="AN2" s="1" t="s">
        <v>7</v>
      </c>
      <c r="AO2" s="165"/>
      <c r="AP2" s="8" t="s">
        <v>4</v>
      </c>
      <c r="AQ2" s="8" t="s">
        <v>5</v>
      </c>
      <c r="AR2" s="8" t="s">
        <v>6</v>
      </c>
      <c r="AS2" s="8" t="s">
        <v>7</v>
      </c>
      <c r="AT2" s="165"/>
      <c r="AU2" s="37">
        <v>2024</v>
      </c>
      <c r="AV2" s="37">
        <v>2025</v>
      </c>
      <c r="AW2" s="37">
        <v>2026</v>
      </c>
      <c r="AX2" s="37">
        <v>2027</v>
      </c>
      <c r="AY2" s="37">
        <v>2028</v>
      </c>
      <c r="AZ2" s="37">
        <v>2028</v>
      </c>
    </row>
    <row r="3" spans="1:52" x14ac:dyDescent="0.2">
      <c r="A3" s="9" t="s">
        <v>47</v>
      </c>
      <c r="B3" s="9">
        <f>F10/B10-1</f>
        <v>3.852437355932592E-2</v>
      </c>
      <c r="C3" s="9">
        <f t="shared" ref="C3:E4" si="0">G10/C10-1</f>
        <v>1.6691268900709044E-2</v>
      </c>
      <c r="D3" s="9">
        <f t="shared" si="0"/>
        <v>9.6059376352128911E-3</v>
      </c>
      <c r="E3" s="9">
        <f t="shared" si="0"/>
        <v>2.324099754818798E-2</v>
      </c>
      <c r="F3" s="10">
        <f>H14/G14-1</f>
        <v>2.3686147466442264E-2</v>
      </c>
      <c r="G3" s="9">
        <f>J10/F10-1</f>
        <v>2.1798462501495086E-2</v>
      </c>
      <c r="H3" s="9">
        <f t="shared" ref="H3:J4" si="1">K10/G10-1</f>
        <v>3.6443025933120765E-2</v>
      </c>
      <c r="I3" s="9">
        <f t="shared" si="1"/>
        <v>4.0109745681799813E-2</v>
      </c>
      <c r="J3" s="9">
        <f t="shared" si="1"/>
        <v>3.3564553245711171E-2</v>
      </c>
      <c r="K3" s="10">
        <f>I14/H14-1</f>
        <v>3.3124759358745814E-2</v>
      </c>
      <c r="L3" s="9">
        <f t="shared" ref="L3:N4" si="2">N10/J10-1</f>
        <v>3.0348279587443017E-2</v>
      </c>
      <c r="M3" s="9">
        <f t="shared" si="2"/>
        <v>3.9710024757751539E-2</v>
      </c>
      <c r="N3" s="9">
        <f t="shared" si="2"/>
        <v>4.7278463004807314E-2</v>
      </c>
      <c r="O3" s="9">
        <f>Q10/M10-1</f>
        <v>4.8726757599655501E-2</v>
      </c>
      <c r="P3" s="20">
        <f>J14/I14-1</f>
        <v>3.9905192406926915E-2</v>
      </c>
      <c r="Q3" s="43">
        <f t="shared" ref="Q3:T4" si="3">R10/N10-1</f>
        <v>2.0946151657397882E-2</v>
      </c>
      <c r="R3" s="43">
        <f t="shared" si="3"/>
        <v>1.1989578981585591E-2</v>
      </c>
      <c r="S3" s="43">
        <f t="shared" si="3"/>
        <v>2.3695670893493226E-3</v>
      </c>
      <c r="T3" s="43">
        <f t="shared" si="3"/>
        <v>-1.1191587043058782E-2</v>
      </c>
      <c r="U3" s="20">
        <f>K14/J14-1</f>
        <v>5.8750238349409845E-3</v>
      </c>
      <c r="V3" s="43">
        <f t="shared" ref="V3:Y4" si="4">V10/R10-1</f>
        <v>-1.2461876316937848E-2</v>
      </c>
      <c r="W3" s="43">
        <f t="shared" si="4"/>
        <v>-8.9368843142856536E-2</v>
      </c>
      <c r="X3" s="43">
        <f t="shared" si="4"/>
        <v>-2.7806486453261448E-2</v>
      </c>
      <c r="Y3" s="43">
        <f t="shared" si="4"/>
        <v>-9.9911407586484868E-3</v>
      </c>
      <c r="Z3" s="20">
        <f>L14/K14-1</f>
        <v>-3.5138028419790635E-2</v>
      </c>
      <c r="AA3" s="43">
        <f t="shared" ref="AA3:AD4" si="5">Z10/V10-1</f>
        <v>8.5422431476205318E-3</v>
      </c>
      <c r="AB3" s="43">
        <f t="shared" si="5"/>
        <v>0.1169662736768049</v>
      </c>
      <c r="AC3" s="43">
        <f t="shared" si="5"/>
        <v>7.3151048440706301E-2</v>
      </c>
      <c r="AD3" s="43">
        <f t="shared" si="5"/>
        <v>6.1652522068687876E-2</v>
      </c>
      <c r="AE3" s="20">
        <f>M14/L14-1</f>
        <v>6.7317352782466422E-2</v>
      </c>
      <c r="AF3" s="43">
        <f t="shared" ref="AF3:AI4" si="6">AD10/Z10-1</f>
        <v>6.628239637714306E-2</v>
      </c>
      <c r="AG3" s="43">
        <f t="shared" si="6"/>
        <v>4.0987250335426273E-2</v>
      </c>
      <c r="AH3" s="43">
        <f t="shared" si="6"/>
        <v>4.8802411462780526E-3</v>
      </c>
      <c r="AI3" s="43">
        <f t="shared" si="6"/>
        <v>1.2628308908382513E-2</v>
      </c>
      <c r="AJ3" s="20">
        <f>N14/M14-1</f>
        <v>2.9547317714362364E-2</v>
      </c>
      <c r="AK3" s="43">
        <f t="shared" ref="AK3:AN4" si="7">AH10/AD10-1</f>
        <v>1.7603573535167616E-3</v>
      </c>
      <c r="AL3" s="43">
        <f t="shared" si="7"/>
        <v>-2.230717994763487E-3</v>
      </c>
      <c r="AM3" s="43">
        <f t="shared" si="7"/>
        <v>1.6795691413789005E-3</v>
      </c>
      <c r="AN3" s="43">
        <f t="shared" si="7"/>
        <v>-1.9765711779127226E-3</v>
      </c>
      <c r="AO3" s="20">
        <f>O14/N14-1</f>
        <v>-2.8253955840069622E-3</v>
      </c>
      <c r="AP3" s="43">
        <f>AL10/AH10-1</f>
        <v>8.0049894016884782E-3</v>
      </c>
      <c r="AQ3" s="43">
        <f>AM10/AI10-1</f>
        <v>-5.9085204839592897E-4</v>
      </c>
      <c r="AR3" s="20"/>
      <c r="AS3" s="20"/>
      <c r="AT3" s="20"/>
      <c r="AU3" s="114">
        <v>1.4E-2</v>
      </c>
      <c r="AV3" s="114">
        <v>2.9000000000000001E-2</v>
      </c>
      <c r="AW3" s="114">
        <v>2.8000000000000001E-2</v>
      </c>
      <c r="AX3" s="114">
        <v>2.5999999999999999E-2</v>
      </c>
      <c r="AY3" s="114">
        <v>2.3E-2</v>
      </c>
      <c r="AZ3" s="114">
        <v>2.3E-2</v>
      </c>
    </row>
    <row r="4" spans="1:52" x14ac:dyDescent="0.2">
      <c r="A4" s="12" t="s">
        <v>48</v>
      </c>
      <c r="B4" s="12">
        <f>F11/B11-1</f>
        <v>3.9319773105441325E-2</v>
      </c>
      <c r="C4" s="12">
        <f t="shared" si="0"/>
        <v>1.8826004186628165E-2</v>
      </c>
      <c r="D4" s="12">
        <f t="shared" si="0"/>
        <v>1.7949067358390414E-2</v>
      </c>
      <c r="E4" s="12">
        <f t="shared" si="0"/>
        <v>4.5978038021868839E-2</v>
      </c>
      <c r="F4" s="13">
        <f>H15/G15-1</f>
        <v>3.2524576831487906E-2</v>
      </c>
      <c r="G4" s="12">
        <f>J11/F11-1</f>
        <v>4.5247990440549613E-2</v>
      </c>
      <c r="H4" s="12">
        <f t="shared" si="1"/>
        <v>6.7821260133710037E-2</v>
      </c>
      <c r="I4" s="12">
        <f t="shared" si="1"/>
        <v>7.5805308926979231E-2</v>
      </c>
      <c r="J4" s="12">
        <f t="shared" si="1"/>
        <v>6.3584678721642973E-2</v>
      </c>
      <c r="K4" s="13">
        <f>I15/H15-1</f>
        <v>6.3580008674360089E-2</v>
      </c>
      <c r="L4" s="12">
        <f t="shared" si="2"/>
        <v>6.8252333558297407E-2</v>
      </c>
      <c r="M4" s="12">
        <f t="shared" si="2"/>
        <v>8.0014199715258361E-2</v>
      </c>
      <c r="N4" s="12">
        <f t="shared" si="2"/>
        <v>8.8781968731818095E-2</v>
      </c>
      <c r="O4" s="12">
        <f>Q11/M11-1</f>
        <v>9.0699908640417659E-2</v>
      </c>
      <c r="P4" s="15">
        <f>J15/I15-1</f>
        <v>8.0384234866079929E-2</v>
      </c>
      <c r="Q4" s="46">
        <f t="shared" si="3"/>
        <v>7.8078368013549282E-2</v>
      </c>
      <c r="R4" s="46">
        <f t="shared" si="3"/>
        <v>5.5529982871991734E-2</v>
      </c>
      <c r="S4" s="46">
        <f t="shared" si="3"/>
        <v>4.0503638807016573E-2</v>
      </c>
      <c r="T4" s="46">
        <f t="shared" si="3"/>
        <v>2.4779360488760283E-2</v>
      </c>
      <c r="U4" s="15">
        <f>K15/J15-1</f>
        <v>4.8684043895022677E-2</v>
      </c>
      <c r="V4" s="46">
        <f t="shared" si="4"/>
        <v>2.0942638315254891E-2</v>
      </c>
      <c r="W4" s="46">
        <f t="shared" si="4"/>
        <v>-7.1738726540217401E-2</v>
      </c>
      <c r="X4" s="46">
        <f t="shared" si="4"/>
        <v>-1.3314396886249136E-2</v>
      </c>
      <c r="Y4" s="46">
        <f t="shared" si="4"/>
        <v>4.8357779388286115E-3</v>
      </c>
      <c r="Z4" s="15">
        <f>L15/K15-1</f>
        <v>-1.5157458725905015E-2</v>
      </c>
      <c r="AA4" s="46">
        <f t="shared" si="5"/>
        <v>1.3851705830997485E-2</v>
      </c>
      <c r="AB4" s="46">
        <f t="shared" si="5"/>
        <v>0.14637378190287986</v>
      </c>
      <c r="AC4" s="46">
        <f t="shared" si="5"/>
        <v>0.11713495195155321</v>
      </c>
      <c r="AD4" s="46">
        <f t="shared" si="5"/>
        <v>0.13930563490217795</v>
      </c>
      <c r="AE4" s="15">
        <f>M15/L15-1</f>
        <v>0.10758976696428513</v>
      </c>
      <c r="AF4" s="46">
        <f t="shared" si="6"/>
        <v>0.16054732644346559</v>
      </c>
      <c r="AG4" s="46">
        <f t="shared" si="6"/>
        <v>0.168171005046716</v>
      </c>
      <c r="AH4" s="46">
        <f t="shared" si="6"/>
        <v>0.15471688323021571</v>
      </c>
      <c r="AI4" s="46">
        <f t="shared" si="6"/>
        <v>0.12508227137763006</v>
      </c>
      <c r="AJ4" s="15">
        <f>N15/M15-1</f>
        <v>0.15104696606176171</v>
      </c>
      <c r="AK4" s="46">
        <f t="shared" si="7"/>
        <v>0.10762147991744486</v>
      </c>
      <c r="AL4" s="46">
        <f t="shared" si="7"/>
        <v>6.0978022838055868E-2</v>
      </c>
      <c r="AM4" s="46">
        <f t="shared" si="7"/>
        <v>2.7678437022749858E-2</v>
      </c>
      <c r="AN4" s="46">
        <f t="shared" si="7"/>
        <v>3.1037327648550939E-2</v>
      </c>
      <c r="AO4" s="15">
        <f>O15/N15-1</f>
        <v>5.1108514633141366E-2</v>
      </c>
      <c r="AP4" s="46">
        <f>AL11/AH11-1</f>
        <v>2.8022405039115572E-2</v>
      </c>
      <c r="AQ4" s="46">
        <f>AM11/AI11-1</f>
        <v>3.3637456736353988E-2</v>
      </c>
      <c r="AR4" s="15"/>
      <c r="AS4" s="15"/>
      <c r="AT4" s="15"/>
      <c r="AU4" s="45">
        <v>3.7999999999999999E-2</v>
      </c>
      <c r="AV4" s="45">
        <v>5.8999999999999997E-2</v>
      </c>
      <c r="AW4" s="45">
        <v>5.5E-2</v>
      </c>
      <c r="AX4" s="45">
        <v>5.3999999999999999E-2</v>
      </c>
      <c r="AY4" s="45">
        <v>5.0999999999999997E-2</v>
      </c>
      <c r="AZ4" s="45">
        <v>5.0999999999999997E-2</v>
      </c>
    </row>
    <row r="5" spans="1:52" x14ac:dyDescent="0.2">
      <c r="A5" s="12" t="s">
        <v>49</v>
      </c>
      <c r="B5" s="12">
        <f>F18/B18-1</f>
        <v>-4.4487662574449471E-3</v>
      </c>
      <c r="C5" s="12">
        <f>G18/C18-1</f>
        <v>-6.9832602916876096E-3</v>
      </c>
      <c r="D5" s="12">
        <f>H18/D18-1</f>
        <v>2.2383204342633078E-3</v>
      </c>
      <c r="E5" s="12">
        <f>I18/E18-1</f>
        <v>1.4938501387424141E-2</v>
      </c>
      <c r="F5" s="15">
        <f>H21</f>
        <v>1.4064476304020967E-3</v>
      </c>
      <c r="G5" s="12">
        <f>J18/F18-1</f>
        <v>3.1847040437585461E-2</v>
      </c>
      <c r="H5" s="12">
        <f>K18/G18-1</f>
        <v>3.0951106223501945E-2</v>
      </c>
      <c r="I5" s="12">
        <f>L18/H18-1</f>
        <v>2.8858777535013536E-2</v>
      </c>
      <c r="J5" s="12">
        <f>M18/I18-1</f>
        <v>2.5611560394731336E-2</v>
      </c>
      <c r="K5" s="15">
        <f>I21</f>
        <v>2.930294902925823E-2</v>
      </c>
      <c r="L5" s="12">
        <f>N18/J18-1</f>
        <v>1.9916603953976209E-2</v>
      </c>
      <c r="M5" s="12">
        <f>O18/K18-1</f>
        <v>2.3523467325398562E-2</v>
      </c>
      <c r="N5" s="12">
        <f>P18/L18-1</f>
        <v>2.8878027649075433E-2</v>
      </c>
      <c r="O5" s="14">
        <f>Q18/M18-1</f>
        <v>2.9010270774976643E-2</v>
      </c>
      <c r="P5" s="15">
        <f>J21</f>
        <v>2.5344028482822356E-2</v>
      </c>
      <c r="Q5" s="46">
        <f>R18/N18-1</f>
        <v>2.9017722482354014E-2</v>
      </c>
      <c r="R5" s="46">
        <f>S18/O18-1</f>
        <v>3.2750991900243109E-2</v>
      </c>
      <c r="S5" s="46">
        <f>T18/P18-1</f>
        <v>2.8639552604240448E-2</v>
      </c>
      <c r="T5" s="46">
        <f>U18/Q18-1</f>
        <v>2.2112932935294483E-2</v>
      </c>
      <c r="U5" s="15">
        <f>K21</f>
        <v>2.811549455784812E-2</v>
      </c>
      <c r="V5" s="46">
        <f>V18/R18-1</f>
        <v>1.9414454636469403E-2</v>
      </c>
      <c r="W5" s="46">
        <f>W18/S18-1</f>
        <v>-4.2356940208996274E-3</v>
      </c>
      <c r="X5" s="46">
        <f>X18/T18-1</f>
        <v>4.4490516846185102E-6</v>
      </c>
      <c r="Y5" s="46">
        <f>Y18/U18-1</f>
        <v>-6.1432477539858921E-3</v>
      </c>
      <c r="Z5" s="15">
        <f>L21</f>
        <v>2.1888443570143856E-3</v>
      </c>
      <c r="AA5" s="46">
        <f>Z18/V18-1</f>
        <v>-1.2342565926555249E-3</v>
      </c>
      <c r="AB5" s="46">
        <f>AA18/W18-1</f>
        <v>2.3282069517290394E-2</v>
      </c>
      <c r="AC5" s="46">
        <f>AB18/X18-1</f>
        <v>3.7932445899772294E-2</v>
      </c>
      <c r="AD5" s="46">
        <f>AC18/Y18-1</f>
        <v>7.1405602401029E-2</v>
      </c>
      <c r="AE5" s="15">
        <f>M21</f>
        <v>3.2758733754288949E-2</v>
      </c>
      <c r="AF5" s="46">
        <f>AD18/Z18-1</f>
        <v>9.227614188016009E-2</v>
      </c>
      <c r="AG5" s="45">
        <f>AE18/AA18-1</f>
        <v>0.16404885803890235</v>
      </c>
      <c r="AH5" s="45">
        <f>AF18/AB18-1</f>
        <v>0.21746380104074681</v>
      </c>
      <c r="AI5" s="45">
        <f>AG18/AC18-1</f>
        <v>0.21472579327363972</v>
      </c>
      <c r="AJ5" s="15">
        <f>N21</f>
        <v>0.17310465661901153</v>
      </c>
      <c r="AK5" s="45">
        <f>AH18/AD18-1</f>
        <v>0.19640634060689144</v>
      </c>
      <c r="AL5" s="45">
        <f>AI18/AE18-1</f>
        <v>0.11632367483254646</v>
      </c>
      <c r="AM5" s="45">
        <f>AJ18/AF18-1</f>
        <v>5.0202973660954608E-2</v>
      </c>
      <c r="AN5" s="45">
        <f>AK18/AG18-1</f>
        <v>1.2213326561497428E-2</v>
      </c>
      <c r="AO5" s="15">
        <f>O21</f>
        <v>8.9379421953439175E-2</v>
      </c>
      <c r="AP5" s="45">
        <f>AL18/AH18-1</f>
        <v>7.5448675580862545E-3</v>
      </c>
      <c r="AQ5" s="45">
        <f>AM18/AI18-1</f>
        <v>8.4604122236411339E-3</v>
      </c>
      <c r="AR5" s="15"/>
      <c r="AS5" s="15"/>
      <c r="AT5" s="15"/>
      <c r="AU5" s="45">
        <v>2.4E-2</v>
      </c>
      <c r="AV5" s="45">
        <v>2.9000000000000001E-2</v>
      </c>
      <c r="AW5" s="45">
        <v>2.7E-2</v>
      </c>
      <c r="AX5" s="45">
        <v>2.7E-2</v>
      </c>
      <c r="AY5" s="45">
        <v>2.7E-2</v>
      </c>
      <c r="AZ5" s="45">
        <v>2.7E-2</v>
      </c>
    </row>
    <row r="6" spans="1:52" x14ac:dyDescent="0.2">
      <c r="A6" s="16" t="s">
        <v>50</v>
      </c>
      <c r="B6" s="17">
        <f>F24-1</f>
        <v>9.9999999999988987E-4</v>
      </c>
      <c r="C6" s="17">
        <f>G24-1</f>
        <v>2.0000000000000018E-3</v>
      </c>
      <c r="D6" s="17">
        <f>H24-1</f>
        <v>8.0000000000000071E-3</v>
      </c>
      <c r="E6" s="17">
        <f>I24-1</f>
        <v>2.200000000000002E-2</v>
      </c>
      <c r="F6" s="18">
        <f>H27-1</f>
        <v>8.999999999999897E-3</v>
      </c>
      <c r="G6" s="16">
        <f>J24-1</f>
        <v>2.0999999999999908E-2</v>
      </c>
      <c r="H6" s="16">
        <f>K24-1</f>
        <v>3.2000000000000028E-2</v>
      </c>
      <c r="I6" s="16">
        <f>L24-1</f>
        <v>3.499999999999992E-2</v>
      </c>
      <c r="J6" s="16">
        <f>M24-1</f>
        <v>2.8000000000000025E-2</v>
      </c>
      <c r="K6" s="18">
        <f>I27-1</f>
        <v>2.8999999999999915E-2</v>
      </c>
      <c r="L6" s="16">
        <f>N24-1</f>
        <v>3.6999999999999922E-2</v>
      </c>
      <c r="M6" s="16">
        <f>O24-1</f>
        <v>3.8000000000000034E-2</v>
      </c>
      <c r="N6" s="16">
        <f>P24-1</f>
        <v>4.0999999999999925E-2</v>
      </c>
      <c r="O6" s="17">
        <f>Q24-1</f>
        <v>4.0000000000000036E-2</v>
      </c>
      <c r="P6" s="19">
        <f>J27-1</f>
        <v>3.8999999999999924E-2</v>
      </c>
      <c r="Q6" s="48">
        <f>R24-1</f>
        <v>5.8000000000000052E-2</v>
      </c>
      <c r="R6" s="48">
        <f>S24-1</f>
        <v>4.2000000000000037E-2</v>
      </c>
      <c r="S6" s="48">
        <f>T24-1</f>
        <v>3.6999999999999922E-2</v>
      </c>
      <c r="T6" s="48">
        <f>U24-1</f>
        <v>3.6000000000000032E-2</v>
      </c>
      <c r="U6" s="19">
        <f>K27-1</f>
        <v>4.2999999999999927E-2</v>
      </c>
      <c r="V6" s="48">
        <f>V24-1</f>
        <v>3.499999999999992E-2</v>
      </c>
      <c r="W6" s="48">
        <f>W24-1</f>
        <v>1.8999999999999906E-2</v>
      </c>
      <c r="X6" s="48">
        <f>X24-1</f>
        <v>1.4000000000000012E-2</v>
      </c>
      <c r="Y6" s="48">
        <f>Y24-1</f>
        <v>1.4999999999999902E-2</v>
      </c>
      <c r="Z6" s="19">
        <f>L27-1</f>
        <v>2.0999999999999908E-2</v>
      </c>
      <c r="AA6" s="48">
        <f>Z24-1</f>
        <v>4.0000000000000036E-3</v>
      </c>
      <c r="AB6" s="48">
        <f>AA24-1</f>
        <v>2.6000000000000023E-2</v>
      </c>
      <c r="AC6" s="48">
        <f>AB24-1</f>
        <v>4.2999999999999927E-2</v>
      </c>
      <c r="AD6" s="48">
        <f>AC24-1</f>
        <v>7.2000000000000064E-2</v>
      </c>
      <c r="AE6" s="19">
        <f>M27-1</f>
        <v>3.8000000000000034E-2</v>
      </c>
      <c r="AF6" s="48">
        <f>AD24-1</f>
        <v>8.8000000000000078E-2</v>
      </c>
      <c r="AG6" s="48">
        <f>AE24-1</f>
        <v>0.121</v>
      </c>
      <c r="AH6" s="48">
        <f>AF24-1</f>
        <v>0.15100000000000002</v>
      </c>
      <c r="AI6" s="48">
        <f>AG24-1</f>
        <v>0.10899999999999999</v>
      </c>
      <c r="AJ6" s="19">
        <f>N27-1</f>
        <v>0.1180000000000001</v>
      </c>
      <c r="AK6" s="48">
        <f>AH24-1</f>
        <v>0.10899999999999999</v>
      </c>
      <c r="AL6" s="48">
        <f>AI24-1</f>
        <v>6.2999999999999945E-2</v>
      </c>
      <c r="AM6" s="48">
        <f>AJ24-1</f>
        <v>2.4999999999999911E-2</v>
      </c>
      <c r="AN6" s="48">
        <f>AK24-1</f>
        <v>3.2000000000000028E-2</v>
      </c>
      <c r="AO6" s="19">
        <f>O27-1</f>
        <v>5.4000000000000048E-2</v>
      </c>
      <c r="AP6" s="48">
        <f>AL24-1</f>
        <v>2.200000000000002E-2</v>
      </c>
      <c r="AQ6" s="48">
        <f>AM24-1</f>
        <v>3.400000000000003E-2</v>
      </c>
      <c r="AR6" s="19"/>
      <c r="AS6" s="19"/>
      <c r="AT6" s="19"/>
      <c r="AU6" s="47">
        <v>1.2E-2</v>
      </c>
      <c r="AV6" s="47">
        <v>2.1999999999999999E-2</v>
      </c>
      <c r="AW6" s="47">
        <v>2.5000000000000001E-2</v>
      </c>
      <c r="AX6" s="17">
        <v>2.5000000000000001E-2</v>
      </c>
      <c r="AY6" s="47">
        <v>2.5000000000000001E-2</v>
      </c>
      <c r="AZ6" s="47">
        <v>2.5000000000000001E-2</v>
      </c>
    </row>
    <row r="7" spans="1:52" s="5" customFormat="1" x14ac:dyDescent="0.2">
      <c r="A7" s="49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52" s="5" customFormat="1" x14ac:dyDescent="0.2">
      <c r="A8" s="63" t="s">
        <v>51</v>
      </c>
      <c r="B8" s="50"/>
      <c r="C8" s="50"/>
      <c r="D8" s="51"/>
      <c r="E8" s="51"/>
      <c r="F8" s="51"/>
      <c r="G8" s="51"/>
      <c r="H8" s="51"/>
      <c r="I8" s="51"/>
      <c r="J8" s="50"/>
      <c r="K8" s="50"/>
      <c r="L8" s="51"/>
      <c r="M8" s="50"/>
      <c r="N8" s="50"/>
      <c r="O8" s="50"/>
      <c r="P8" s="50"/>
      <c r="Q8" s="50"/>
      <c r="R8" s="50"/>
      <c r="S8" s="50"/>
      <c r="T8" s="50"/>
      <c r="U8" s="50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52" ht="20.25" customHeight="1" x14ac:dyDescent="0.2">
      <c r="A9" s="65" t="s">
        <v>52</v>
      </c>
      <c r="B9" s="54" t="s">
        <v>14</v>
      </c>
      <c r="C9" s="54" t="s">
        <v>15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4" t="s">
        <v>27</v>
      </c>
      <c r="P9" s="54" t="s">
        <v>28</v>
      </c>
      <c r="Q9" s="54" t="s">
        <v>29</v>
      </c>
      <c r="R9" s="38" t="s">
        <v>30</v>
      </c>
      <c r="S9" s="38" t="s">
        <v>31</v>
      </c>
      <c r="T9" s="38" t="s">
        <v>32</v>
      </c>
      <c r="U9" s="38" t="s">
        <v>98</v>
      </c>
      <c r="V9" s="38" t="s">
        <v>104</v>
      </c>
      <c r="W9" s="38" t="s">
        <v>106</v>
      </c>
      <c r="X9" s="38" t="s">
        <v>107</v>
      </c>
      <c r="Y9" s="38" t="s">
        <v>108</v>
      </c>
      <c r="Z9" s="38" t="s">
        <v>118</v>
      </c>
      <c r="AA9" s="54" t="s">
        <v>120</v>
      </c>
      <c r="AB9" s="38" t="s">
        <v>121</v>
      </c>
      <c r="AC9" s="38" t="s">
        <v>122</v>
      </c>
      <c r="AD9" s="38" t="s">
        <v>123</v>
      </c>
      <c r="AE9" s="38" t="s">
        <v>124</v>
      </c>
      <c r="AF9" s="38" t="s">
        <v>125</v>
      </c>
      <c r="AG9" s="38" t="s">
        <v>126</v>
      </c>
      <c r="AH9" s="54" t="s">
        <v>127</v>
      </c>
      <c r="AI9" s="54" t="s">
        <v>128</v>
      </c>
      <c r="AJ9" s="54" t="s">
        <v>130</v>
      </c>
      <c r="AK9" s="54" t="s">
        <v>132</v>
      </c>
      <c r="AL9" s="54" t="s">
        <v>133</v>
      </c>
      <c r="AM9" s="54" t="s">
        <v>134</v>
      </c>
      <c r="AW9" s="6"/>
      <c r="AX9" s="6"/>
    </row>
    <row r="10" spans="1:52" s="5" customFormat="1" ht="15" x14ac:dyDescent="0.25">
      <c r="A10" s="66" t="s">
        <v>100</v>
      </c>
      <c r="B10" s="118">
        <f>'2024Q2_LV'!B10</f>
        <v>6062266</v>
      </c>
      <c r="C10" s="118">
        <f>'2024Q2_LV'!C10</f>
        <v>6143751</v>
      </c>
      <c r="D10" s="118">
        <f>'2024Q2_LV'!D10</f>
        <v>6198562</v>
      </c>
      <c r="E10" s="118">
        <f>'2024Q2_LV'!E10</f>
        <v>6179511</v>
      </c>
      <c r="F10" s="118">
        <f>'2024Q2_LV'!F10</f>
        <v>6295811</v>
      </c>
      <c r="G10" s="118">
        <f>'2024Q2_LV'!G10</f>
        <v>6246298</v>
      </c>
      <c r="H10" s="118">
        <f>'2024Q2_LV'!H10</f>
        <v>6258105</v>
      </c>
      <c r="I10" s="118">
        <f>'2024Q2_LV'!I10</f>
        <v>6323129</v>
      </c>
      <c r="J10" s="118">
        <f>'2024Q2_LV'!J10</f>
        <v>6433050</v>
      </c>
      <c r="K10" s="118">
        <f>'2024Q2_LV'!K10</f>
        <v>6473932</v>
      </c>
      <c r="L10" s="118">
        <f>'2024Q2_LV'!L10</f>
        <v>6509116</v>
      </c>
      <c r="M10" s="118">
        <f>'2024Q2_LV'!M10</f>
        <v>6535362</v>
      </c>
      <c r="N10" s="118">
        <f>'2024Q2_LV'!N10</f>
        <v>6628282</v>
      </c>
      <c r="O10" s="118">
        <f>'2024Q2_LV'!O10</f>
        <v>6731012</v>
      </c>
      <c r="P10" s="118">
        <f>'2024Q2_LV'!P10</f>
        <v>6816857</v>
      </c>
      <c r="Q10" s="118">
        <f>'2024Q2_LV'!Q10</f>
        <v>6853809</v>
      </c>
      <c r="R10" s="118">
        <f>'2024Q2_LV'!R10</f>
        <v>6767119</v>
      </c>
      <c r="S10" s="118">
        <f>'2024Q2_LV'!S10</f>
        <v>6811714</v>
      </c>
      <c r="T10" s="118">
        <f>'2024Q2_LV'!T10</f>
        <v>6833010</v>
      </c>
      <c r="U10" s="118">
        <f>'2024Q2_LV'!U10</f>
        <v>6777104</v>
      </c>
      <c r="V10" s="118">
        <f>'2024Q2_LV'!V10</f>
        <v>6682788</v>
      </c>
      <c r="W10" s="118">
        <f>'2024Q2_LV'!W10</f>
        <v>6202959</v>
      </c>
      <c r="X10" s="118">
        <f>'2024Q2_LV'!X10</f>
        <v>6643008</v>
      </c>
      <c r="Y10" s="118">
        <f>'2024Q2_LV'!Y10</f>
        <v>6709393</v>
      </c>
      <c r="Z10" s="118">
        <f>'2024Q2_LV'!Z10</f>
        <v>6739874</v>
      </c>
      <c r="AA10" s="118">
        <f>'2024Q2_LV'!AA10</f>
        <v>6928496</v>
      </c>
      <c r="AB10" s="118">
        <f>'2024Q2_LV'!AB10</f>
        <v>7128951</v>
      </c>
      <c r="AC10" s="118">
        <f>'2024Q2_LV'!AC10</f>
        <v>7123044</v>
      </c>
      <c r="AD10" s="118">
        <f>'2024Q2_LV'!AD10</f>
        <v>7186609</v>
      </c>
      <c r="AE10" s="118">
        <f>'2024Q2_LV'!AE10</f>
        <v>7212476</v>
      </c>
      <c r="AF10" s="118">
        <f>'2024Q2_LV'!AF10</f>
        <v>7163742</v>
      </c>
      <c r="AG10" s="118">
        <f>'2024Q2_LV'!AG10</f>
        <v>7212996</v>
      </c>
      <c r="AH10" s="118">
        <f>'2024Q2_LV'!AH10</f>
        <v>7199260</v>
      </c>
      <c r="AI10" s="118">
        <f>'2024Q2_LV'!AI10</f>
        <v>7196387</v>
      </c>
      <c r="AJ10" s="118">
        <f>'2024Q2_LV'!AJ10</f>
        <v>7175774</v>
      </c>
      <c r="AK10" s="118">
        <f>'2024Q2_LV'!AK10</f>
        <v>7198739</v>
      </c>
      <c r="AL10" s="118">
        <f>'2024Q2_LV'!AL10</f>
        <v>7256890</v>
      </c>
      <c r="AM10" s="118">
        <f>'2024Q2_LV'!AM10</f>
        <v>7192135</v>
      </c>
      <c r="AW10" s="6"/>
      <c r="AX10" s="6"/>
    </row>
    <row r="11" spans="1:52" s="5" customFormat="1" ht="15" x14ac:dyDescent="0.25">
      <c r="A11" s="66" t="s">
        <v>53</v>
      </c>
      <c r="B11" s="118">
        <f>'2024Q2_LV'!B11</f>
        <v>6042278</v>
      </c>
      <c r="C11" s="118">
        <f>'2024Q2_LV'!C11</f>
        <v>6149579</v>
      </c>
      <c r="D11" s="118">
        <f>'2024Q2_LV'!D11</f>
        <v>6200935</v>
      </c>
      <c r="E11" s="118">
        <f>'2024Q2_LV'!E11</f>
        <v>6180864</v>
      </c>
      <c r="F11" s="118">
        <f>'2024Q2_LV'!F11</f>
        <v>6279859</v>
      </c>
      <c r="G11" s="118">
        <f>'2024Q2_LV'!G11</f>
        <v>6265351</v>
      </c>
      <c r="H11" s="118">
        <f>'2024Q2_LV'!H11</f>
        <v>6312236</v>
      </c>
      <c r="I11" s="118">
        <f>'2024Q2_LV'!I11</f>
        <v>6465048</v>
      </c>
      <c r="J11" s="118">
        <f>'2024Q2_LV'!J11</f>
        <v>6564010</v>
      </c>
      <c r="K11" s="118">
        <f>'2024Q2_LV'!K11</f>
        <v>6690275</v>
      </c>
      <c r="L11" s="118">
        <f>'2024Q2_LV'!L11</f>
        <v>6790737</v>
      </c>
      <c r="M11" s="118">
        <f>'2024Q2_LV'!M11</f>
        <v>6876126</v>
      </c>
      <c r="N11" s="118">
        <f>'2024Q2_LV'!N11</f>
        <v>7012019</v>
      </c>
      <c r="O11" s="118">
        <f>'2024Q2_LV'!O11</f>
        <v>7225592</v>
      </c>
      <c r="P11" s="118">
        <f>'2024Q2_LV'!P11</f>
        <v>7393632</v>
      </c>
      <c r="Q11" s="118">
        <f>'2024Q2_LV'!Q11</f>
        <v>7499790</v>
      </c>
      <c r="R11" s="118">
        <f>'2024Q2_LV'!R11</f>
        <v>7559506</v>
      </c>
      <c r="S11" s="118">
        <f>'2024Q2_LV'!S11</f>
        <v>7626829</v>
      </c>
      <c r="T11" s="118">
        <f>'2024Q2_LV'!T11</f>
        <v>7693101</v>
      </c>
      <c r="U11" s="118">
        <f>'2024Q2_LV'!U11</f>
        <v>7685630</v>
      </c>
      <c r="V11" s="118">
        <f>'2024Q2_LV'!V11</f>
        <v>7717822</v>
      </c>
      <c r="W11" s="118">
        <f>'2024Q2_LV'!W11</f>
        <v>7079690</v>
      </c>
      <c r="X11" s="118">
        <f>'2024Q2_LV'!X11</f>
        <v>7590672</v>
      </c>
      <c r="Y11" s="118">
        <f>'2024Q2_LV'!Y11</f>
        <v>7722796</v>
      </c>
      <c r="Z11" s="118">
        <f>'2024Q2_LV'!Z11</f>
        <v>7824727</v>
      </c>
      <c r="AA11" s="118">
        <f>'2024Q2_LV'!AA11</f>
        <v>8115971</v>
      </c>
      <c r="AB11" s="118">
        <f>'2024Q2_LV'!AB11</f>
        <v>8479805</v>
      </c>
      <c r="AC11" s="118">
        <f>'2024Q2_LV'!AC11</f>
        <v>8798625</v>
      </c>
      <c r="AD11" s="118">
        <f>'2024Q2_LV'!AD11</f>
        <v>9080966</v>
      </c>
      <c r="AE11" s="118">
        <f>'2024Q2_LV'!AE11</f>
        <v>9480842</v>
      </c>
      <c r="AF11" s="118">
        <f>'2024Q2_LV'!AF11</f>
        <v>9791774</v>
      </c>
      <c r="AG11" s="118">
        <f>'2024Q2_LV'!AG11</f>
        <v>9899177</v>
      </c>
      <c r="AH11" s="118">
        <f>'2024Q2_LV'!AH11</f>
        <v>10058273</v>
      </c>
      <c r="AI11" s="118">
        <f>'2024Q2_LV'!AI11</f>
        <v>10058965</v>
      </c>
      <c r="AJ11" s="118">
        <f>'2024Q2_LV'!AJ11</f>
        <v>10062795</v>
      </c>
      <c r="AK11" s="118">
        <f>'2024Q2_LV'!AK11</f>
        <v>10206421</v>
      </c>
      <c r="AL11" s="118">
        <f>'2024Q2_LV'!AL11</f>
        <v>10340130</v>
      </c>
      <c r="AM11" s="118">
        <f>'2024Q2_LV'!AM11</f>
        <v>10397323</v>
      </c>
      <c r="AW11" s="6"/>
      <c r="AX11" s="6"/>
    </row>
    <row r="12" spans="1:52" x14ac:dyDescent="0.2">
      <c r="A12" s="67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6"/>
      <c r="AV12" s="39"/>
      <c r="AW12" s="6"/>
      <c r="AX12" s="6"/>
    </row>
    <row r="13" spans="1:52" x14ac:dyDescent="0.2">
      <c r="A13" s="53" t="s">
        <v>54</v>
      </c>
      <c r="F13" s="44"/>
      <c r="G13" s="54">
        <v>2015</v>
      </c>
      <c r="H13" s="54">
        <v>2016</v>
      </c>
      <c r="I13" s="54">
        <v>2017</v>
      </c>
      <c r="J13" s="54">
        <v>2018</v>
      </c>
      <c r="K13" s="54">
        <v>2019</v>
      </c>
      <c r="L13" s="54">
        <v>2020</v>
      </c>
      <c r="M13" s="54">
        <v>2021</v>
      </c>
      <c r="N13" s="54">
        <v>2022</v>
      </c>
      <c r="O13" s="54">
        <v>2023</v>
      </c>
      <c r="P13" s="49"/>
      <c r="Q13" s="49"/>
      <c r="R13" s="49"/>
      <c r="S13" s="49"/>
      <c r="T13" s="49"/>
      <c r="U13" s="49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6"/>
      <c r="AV13" s="40"/>
      <c r="AW13" s="6"/>
      <c r="AX13" s="6"/>
    </row>
    <row r="14" spans="1:52" s="5" customFormat="1" ht="15" x14ac:dyDescent="0.25">
      <c r="A14" s="66" t="s">
        <v>101</v>
      </c>
      <c r="B14" s="56"/>
      <c r="C14" s="56"/>
      <c r="D14" s="56"/>
      <c r="E14" s="56"/>
      <c r="F14" s="44"/>
      <c r="G14" s="118">
        <f>'2024Q2_LV'!G14</f>
        <v>24572126</v>
      </c>
      <c r="H14" s="118">
        <f>'2024Q2_LV'!H14</f>
        <v>25154145</v>
      </c>
      <c r="I14" s="118">
        <f>'2024Q2_LV'!I14</f>
        <v>25987370</v>
      </c>
      <c r="J14" s="118">
        <f>'2024Q2_LV'!J14</f>
        <v>27024401</v>
      </c>
      <c r="K14" s="118">
        <f>'2024Q2_LV'!K14</f>
        <v>27183170</v>
      </c>
      <c r="L14" s="118">
        <f>'2024Q2_LV'!L14</f>
        <v>26228007</v>
      </c>
      <c r="M14" s="118">
        <f>'2024Q2_LV'!M14</f>
        <v>27993607</v>
      </c>
      <c r="N14" s="118">
        <f>'2024Q2_LV'!N14</f>
        <v>28820743</v>
      </c>
      <c r="O14" s="118">
        <f>'2024Q2_LV'!O14</f>
        <v>28739313</v>
      </c>
      <c r="P14" s="49"/>
      <c r="Q14" s="49"/>
      <c r="R14" s="49"/>
      <c r="S14" s="49"/>
      <c r="T14" s="49"/>
      <c r="U14" s="49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6"/>
      <c r="AV14" s="40"/>
      <c r="AW14" s="6"/>
      <c r="AX14" s="6"/>
    </row>
    <row r="15" spans="1:52" s="5" customFormat="1" ht="15" x14ac:dyDescent="0.25">
      <c r="A15" s="66" t="s">
        <v>53</v>
      </c>
      <c r="B15" s="56"/>
      <c r="C15" s="56"/>
      <c r="D15" s="56"/>
      <c r="E15" s="56"/>
      <c r="F15" s="44"/>
      <c r="G15" s="118">
        <f>'2024Q2_LV'!G15</f>
        <v>24572126</v>
      </c>
      <c r="H15" s="118">
        <f>'2024Q2_LV'!H15</f>
        <v>25371324</v>
      </c>
      <c r="I15" s="118">
        <f>'2024Q2_LV'!I15</f>
        <v>26984433</v>
      </c>
      <c r="J15" s="118">
        <f>'2024Q2_LV'!J15</f>
        <v>29153556</v>
      </c>
      <c r="K15" s="118">
        <f>'2024Q2_LV'!K15</f>
        <v>30572869</v>
      </c>
      <c r="L15" s="118">
        <f>'2024Q2_LV'!L15</f>
        <v>30109462</v>
      </c>
      <c r="M15" s="118">
        <f>'2024Q2_LV'!M15</f>
        <v>33348932</v>
      </c>
      <c r="N15" s="118">
        <f>'2024Q2_LV'!N15</f>
        <v>38386187</v>
      </c>
      <c r="O15" s="118">
        <f>'2024Q2_LV'!O15</f>
        <v>40348048</v>
      </c>
      <c r="P15" s="49"/>
      <c r="Q15" s="49"/>
      <c r="R15" s="49"/>
      <c r="S15" s="49"/>
      <c r="T15" s="49"/>
      <c r="U15" s="49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6"/>
      <c r="AV15" s="6"/>
      <c r="AW15" s="6"/>
      <c r="AX15" s="6"/>
    </row>
    <row r="16" spans="1:52" s="5" customFormat="1" x14ac:dyDescent="0.2">
      <c r="A16" s="67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6"/>
      <c r="AV16" s="6"/>
      <c r="AW16" s="6"/>
      <c r="AX16" s="6"/>
    </row>
    <row r="17" spans="1:52" x14ac:dyDescent="0.2">
      <c r="A17" s="53" t="s">
        <v>55</v>
      </c>
      <c r="B17" s="54" t="s">
        <v>14</v>
      </c>
      <c r="C17" s="54" t="s">
        <v>15</v>
      </c>
      <c r="D17" s="54" t="s">
        <v>16</v>
      </c>
      <c r="E17" s="54" t="s">
        <v>17</v>
      </c>
      <c r="F17" s="54" t="s">
        <v>18</v>
      </c>
      <c r="G17" s="54" t="s">
        <v>19</v>
      </c>
      <c r="H17" s="54" t="s">
        <v>20</v>
      </c>
      <c r="I17" s="54" t="s">
        <v>21</v>
      </c>
      <c r="J17" s="54" t="s">
        <v>22</v>
      </c>
      <c r="K17" s="54" t="s">
        <v>23</v>
      </c>
      <c r="L17" s="54" t="s">
        <v>24</v>
      </c>
      <c r="M17" s="54" t="s">
        <v>25</v>
      </c>
      <c r="N17" s="54" t="s">
        <v>26</v>
      </c>
      <c r="O17" s="54" t="s">
        <v>27</v>
      </c>
      <c r="P17" s="54" t="s">
        <v>28</v>
      </c>
      <c r="Q17" s="54" t="s">
        <v>29</v>
      </c>
      <c r="R17" s="38" t="s">
        <v>30</v>
      </c>
      <c r="S17" s="38" t="s">
        <v>31</v>
      </c>
      <c r="T17" s="38" t="s">
        <v>32</v>
      </c>
      <c r="U17" s="38" t="s">
        <v>98</v>
      </c>
      <c r="V17" s="38" t="s">
        <v>104</v>
      </c>
      <c r="W17" s="38" t="s">
        <v>106</v>
      </c>
      <c r="X17" s="38" t="s">
        <v>107</v>
      </c>
      <c r="Y17" s="38" t="s">
        <v>108</v>
      </c>
      <c r="Z17" s="38" t="s">
        <v>118</v>
      </c>
      <c r="AA17" s="38" t="s">
        <v>120</v>
      </c>
      <c r="AB17" s="38" t="s">
        <v>121</v>
      </c>
      <c r="AC17" s="38" t="s">
        <v>122</v>
      </c>
      <c r="AD17" s="38" t="s">
        <v>123</v>
      </c>
      <c r="AE17" s="38" t="s">
        <v>124</v>
      </c>
      <c r="AF17" s="38" t="s">
        <v>125</v>
      </c>
      <c r="AG17" s="38" t="s">
        <v>126</v>
      </c>
      <c r="AH17" s="54" t="s">
        <v>127</v>
      </c>
      <c r="AI17" s="54" t="s">
        <v>128</v>
      </c>
      <c r="AJ17" s="54" t="s">
        <v>130</v>
      </c>
      <c r="AK17" s="54" t="s">
        <v>132</v>
      </c>
      <c r="AL17" s="54" t="s">
        <v>133</v>
      </c>
      <c r="AM17" s="54" t="s">
        <v>134</v>
      </c>
      <c r="AW17" s="6"/>
      <c r="AX17" s="6"/>
    </row>
    <row r="18" spans="1:52" ht="15" x14ac:dyDescent="0.25">
      <c r="A18" s="68" t="s">
        <v>56</v>
      </c>
      <c r="B18" s="119">
        <f>'2024Q2_LV'!B18</f>
        <v>20567.5</v>
      </c>
      <c r="C18" s="119">
        <f>'2024Q2_LV'!C18</f>
        <v>20878.5</v>
      </c>
      <c r="D18" s="119">
        <f>'2024Q2_LV'!D18</f>
        <v>20595.8</v>
      </c>
      <c r="E18" s="119">
        <f>'2024Q2_LV'!E18</f>
        <v>20577.7</v>
      </c>
      <c r="F18" s="119">
        <f>'2024Q2_LV'!F18</f>
        <v>20476</v>
      </c>
      <c r="G18" s="119">
        <f>'2024Q2_LV'!G18</f>
        <v>20732.7</v>
      </c>
      <c r="H18" s="119">
        <f>'2024Q2_LV'!H18</f>
        <v>20641.900000000001</v>
      </c>
      <c r="I18" s="119">
        <f>'2024Q2_LV'!I18</f>
        <v>20885.099999999999</v>
      </c>
      <c r="J18" s="119">
        <f>'2024Q2_LV'!J18</f>
        <v>21128.1</v>
      </c>
      <c r="K18" s="119">
        <f>'2024Q2_LV'!K18</f>
        <v>21374.400000000001</v>
      </c>
      <c r="L18" s="119">
        <f>'2024Q2_LV'!L18</f>
        <v>21237.599999999999</v>
      </c>
      <c r="M18" s="119">
        <f>'2024Q2_LV'!M18</f>
        <v>21420</v>
      </c>
      <c r="N18" s="119">
        <f>'2024Q2_LV'!N18</f>
        <v>21548.9</v>
      </c>
      <c r="O18" s="119">
        <f>'2024Q2_LV'!O18</f>
        <v>21877.200000000001</v>
      </c>
      <c r="P18" s="119">
        <f>'2024Q2_LV'!P18</f>
        <v>21850.9</v>
      </c>
      <c r="Q18" s="119">
        <f>'2024Q2_LV'!Q18</f>
        <v>22041.4</v>
      </c>
      <c r="R18" s="119">
        <f>'2024Q2_LV'!R18</f>
        <v>22174.2</v>
      </c>
      <c r="S18" s="119">
        <f>'2024Q2_LV'!S18</f>
        <v>22593.7</v>
      </c>
      <c r="T18" s="119">
        <f>'2024Q2_LV'!T18</f>
        <v>22476.7</v>
      </c>
      <c r="U18" s="119">
        <f>'2024Q2_LV'!U18</f>
        <v>22528.799999999999</v>
      </c>
      <c r="V18" s="119">
        <f>'2024Q2_LV'!V18</f>
        <v>22604.7</v>
      </c>
      <c r="W18" s="119">
        <f>'2024Q2_LV'!W18</f>
        <v>22498</v>
      </c>
      <c r="X18" s="119">
        <f>'2024Q2_LV'!X18</f>
        <v>22476.799999999999</v>
      </c>
      <c r="Y18" s="119">
        <f>'2024Q2_LV'!Y18</f>
        <v>22390.400000000001</v>
      </c>
      <c r="Z18" s="119">
        <f>'2024Q2_LV'!Z18</f>
        <v>22576.799999999999</v>
      </c>
      <c r="AA18" s="119">
        <f>'2024Q2_LV'!AA18</f>
        <v>23021.8</v>
      </c>
      <c r="AB18" s="119">
        <f>'2024Q2_LV'!AB18</f>
        <v>23329.4</v>
      </c>
      <c r="AC18" s="119">
        <f>'2024Q2_LV'!AC18</f>
        <v>23989.200000000001</v>
      </c>
      <c r="AD18" s="119">
        <f>'2024Q2_LV'!AD18</f>
        <v>24660.1</v>
      </c>
      <c r="AE18" s="119">
        <f>'2024Q2_LV'!AE18</f>
        <v>26798.5</v>
      </c>
      <c r="AF18" s="119">
        <f>'2024Q2_LV'!AF18</f>
        <v>28402.7</v>
      </c>
      <c r="AG18" s="119">
        <f>'2024Q2_LV'!AG18</f>
        <v>29140.3</v>
      </c>
      <c r="AH18" s="119">
        <f>'2024Q2_LV'!AH18</f>
        <v>29503.5</v>
      </c>
      <c r="AI18" s="119">
        <f>'2024Q2_LV'!AI18</f>
        <v>29915.8</v>
      </c>
      <c r="AJ18" s="119">
        <f>'2024Q2_LV'!AJ18</f>
        <v>29828.6</v>
      </c>
      <c r="AK18" s="119">
        <f>'2024Q2_LV'!AK18</f>
        <v>29496.2</v>
      </c>
      <c r="AL18" s="119">
        <f>'2024Q2_LV'!AL18</f>
        <v>29726.1</v>
      </c>
      <c r="AM18" s="119">
        <f>'2024Q2_LV'!AM18</f>
        <v>30168.9</v>
      </c>
      <c r="AW18" s="6"/>
      <c r="AX18" s="6"/>
    </row>
    <row r="19" spans="1:52" x14ac:dyDescent="0.2">
      <c r="A19" s="67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6"/>
      <c r="AV19" s="6"/>
      <c r="AW19" s="6"/>
      <c r="AX19" s="6"/>
    </row>
    <row r="20" spans="1:52" x14ac:dyDescent="0.2">
      <c r="A20" s="53" t="s">
        <v>57</v>
      </c>
      <c r="F20" s="44"/>
      <c r="G20" s="54">
        <v>2015</v>
      </c>
      <c r="H20" s="54">
        <v>2016</v>
      </c>
      <c r="I20" s="54">
        <v>2017</v>
      </c>
      <c r="J20" s="54">
        <v>2018</v>
      </c>
      <c r="K20" s="54">
        <v>2019</v>
      </c>
      <c r="L20" s="54">
        <v>2020</v>
      </c>
      <c r="M20" s="54">
        <v>2021</v>
      </c>
      <c r="N20" s="54">
        <v>2022</v>
      </c>
      <c r="O20" s="54">
        <v>2023</v>
      </c>
      <c r="P20" s="49"/>
      <c r="Q20" s="49"/>
      <c r="R20" s="49"/>
      <c r="S20" s="49"/>
      <c r="T20" s="49"/>
      <c r="U20" s="49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6"/>
      <c r="AV20" s="6"/>
      <c r="AW20" s="6"/>
      <c r="AX20" s="6"/>
    </row>
    <row r="21" spans="1:52" ht="34.5" customHeight="1" x14ac:dyDescent="0.2">
      <c r="A21" s="68" t="s">
        <v>58</v>
      </c>
      <c r="B21" s="50"/>
      <c r="C21" s="50"/>
      <c r="D21" s="50"/>
      <c r="E21" s="50"/>
      <c r="F21" s="121"/>
      <c r="G21" s="76">
        <f>'2024Q2_LV'!G21</f>
        <v>2E-3</v>
      </c>
      <c r="H21" s="76">
        <f>SUM(F18:I18)/SUM(B18:E18)-1</f>
        <v>1.4064476304020967E-3</v>
      </c>
      <c r="I21" s="76">
        <f>SUM(J18:M18)/SUM(F18:I18)-1</f>
        <v>2.930294902925823E-2</v>
      </c>
      <c r="J21" s="76">
        <f>SUM(N18:Q18)/SUM(J18:M18)-1</f>
        <v>2.5344028482822356E-2</v>
      </c>
      <c r="K21" s="76">
        <f>SUM(R18:U18)/SUM(N18:Q18)-1</f>
        <v>2.811549455784812E-2</v>
      </c>
      <c r="L21" s="76">
        <f>SUM(V18:Y18)/SUM(R18:U18)-1</f>
        <v>2.1888443570143856E-3</v>
      </c>
      <c r="M21" s="76">
        <f>SUM(Z18:AC18)/SUM(V18:Y18)-1</f>
        <v>3.2758733754288949E-2</v>
      </c>
      <c r="N21" s="76">
        <f>SUM(AD18:AG18)/SUM(Z18:AC18)-1</f>
        <v>0.17310465661901153</v>
      </c>
      <c r="O21" s="76">
        <f>SUM(AH18:AK18)/SUM(AD18:AG18)-1</f>
        <v>8.9379421953439175E-2</v>
      </c>
      <c r="P21" s="49"/>
      <c r="Q21" s="49"/>
      <c r="R21" s="49"/>
      <c r="S21" s="49"/>
      <c r="T21" s="49"/>
      <c r="U21" s="49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6"/>
      <c r="AV21" s="73"/>
      <c r="AW21" s="73"/>
      <c r="AX21" s="73"/>
      <c r="AY21" s="73"/>
      <c r="AZ21" s="70"/>
    </row>
    <row r="22" spans="1:52" x14ac:dyDescent="0.2">
      <c r="A22" s="67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6"/>
      <c r="AV22" s="73"/>
      <c r="AW22" s="73"/>
      <c r="AX22" s="73"/>
      <c r="AY22" s="73"/>
      <c r="AZ22" s="71"/>
    </row>
    <row r="23" spans="1:52" x14ac:dyDescent="0.2">
      <c r="A23" s="53" t="s">
        <v>59</v>
      </c>
      <c r="B23" s="54" t="s">
        <v>14</v>
      </c>
      <c r="C23" s="54" t="s">
        <v>15</v>
      </c>
      <c r="D23" s="54" t="s">
        <v>16</v>
      </c>
      <c r="E23" s="54" t="s">
        <v>17</v>
      </c>
      <c r="F23" s="54" t="s">
        <v>18</v>
      </c>
      <c r="G23" s="54" t="s">
        <v>19</v>
      </c>
      <c r="H23" s="54" t="s">
        <v>20</v>
      </c>
      <c r="I23" s="54" t="s">
        <v>21</v>
      </c>
      <c r="J23" s="54" t="s">
        <v>22</v>
      </c>
      <c r="K23" s="54" t="s">
        <v>23</v>
      </c>
      <c r="L23" s="54" t="s">
        <v>24</v>
      </c>
      <c r="M23" s="54" t="s">
        <v>25</v>
      </c>
      <c r="N23" s="54" t="s">
        <v>26</v>
      </c>
      <c r="O23" s="54" t="s">
        <v>27</v>
      </c>
      <c r="P23" s="54" t="s">
        <v>28</v>
      </c>
      <c r="Q23" s="54" t="s">
        <v>29</v>
      </c>
      <c r="R23" s="38" t="s">
        <v>30</v>
      </c>
      <c r="S23" s="38" t="s">
        <v>31</v>
      </c>
      <c r="T23" s="38" t="s">
        <v>32</v>
      </c>
      <c r="U23" s="38" t="s">
        <v>98</v>
      </c>
      <c r="V23" s="38" t="s">
        <v>104</v>
      </c>
      <c r="W23" s="38" t="s">
        <v>106</v>
      </c>
      <c r="X23" s="38" t="s">
        <v>107</v>
      </c>
      <c r="Y23" s="38" t="s">
        <v>108</v>
      </c>
      <c r="Z23" s="38" t="s">
        <v>118</v>
      </c>
      <c r="AA23" s="38" t="s">
        <v>120</v>
      </c>
      <c r="AB23" s="38" t="s">
        <v>121</v>
      </c>
      <c r="AC23" s="38" t="s">
        <v>122</v>
      </c>
      <c r="AD23" s="38" t="s">
        <v>123</v>
      </c>
      <c r="AE23" s="38" t="s">
        <v>124</v>
      </c>
      <c r="AF23" s="38" t="s">
        <v>125</v>
      </c>
      <c r="AG23" s="38" t="s">
        <v>126</v>
      </c>
      <c r="AH23" s="54" t="s">
        <v>127</v>
      </c>
      <c r="AI23" s="54" t="s">
        <v>127</v>
      </c>
      <c r="AJ23" s="54" t="s">
        <v>130</v>
      </c>
      <c r="AK23" s="54" t="s">
        <v>127</v>
      </c>
      <c r="AL23" s="54" t="s">
        <v>133</v>
      </c>
      <c r="AM23" s="54" t="s">
        <v>134</v>
      </c>
      <c r="AV23" s="73"/>
      <c r="AW23" s="73"/>
      <c r="AX23" s="73"/>
      <c r="AY23" s="73"/>
      <c r="AZ23" s="71"/>
    </row>
    <row r="24" spans="1:52" ht="25.5" x14ac:dyDescent="0.25">
      <c r="A24" s="68" t="s">
        <v>60</v>
      </c>
      <c r="B24" s="120">
        <f>'2024Q2_LV'!B25</f>
        <v>1.002</v>
      </c>
      <c r="C24" s="120">
        <f>'2024Q2_LV'!C25</f>
        <v>1.006</v>
      </c>
      <c r="D24" s="120">
        <f>'2024Q2_LV'!D25</f>
        <v>1.004</v>
      </c>
      <c r="E24" s="120">
        <f>'2024Q2_LV'!E25</f>
        <v>0.99299999999999999</v>
      </c>
      <c r="F24" s="120">
        <f>'2024Q2_LV'!F25</f>
        <v>1.0009999999999999</v>
      </c>
      <c r="G24" s="120">
        <f>'2024Q2_LV'!G25</f>
        <v>1.002</v>
      </c>
      <c r="H24" s="120">
        <f>'2024Q2_LV'!H25</f>
        <v>1.008</v>
      </c>
      <c r="I24" s="120">
        <f>'2024Q2_LV'!I25</f>
        <v>1.022</v>
      </c>
      <c r="J24" s="120">
        <f>'2024Q2_LV'!J25</f>
        <v>1.0209999999999999</v>
      </c>
      <c r="K24" s="120">
        <f>'2024Q2_LV'!K25</f>
        <v>1.032</v>
      </c>
      <c r="L24" s="120">
        <f>'2024Q2_LV'!L25</f>
        <v>1.0349999999999999</v>
      </c>
      <c r="M24" s="120">
        <f>'2024Q2_LV'!M25</f>
        <v>1.028</v>
      </c>
      <c r="N24" s="120">
        <f>'2024Q2_LV'!N25</f>
        <v>1.0369999999999999</v>
      </c>
      <c r="O24" s="120">
        <f>'2024Q2_LV'!O25</f>
        <v>1.038</v>
      </c>
      <c r="P24" s="120">
        <f>'2024Q2_LV'!P25</f>
        <v>1.0409999999999999</v>
      </c>
      <c r="Q24" s="120">
        <f>'2024Q2_LV'!Q25</f>
        <v>1.04</v>
      </c>
      <c r="R24" s="120">
        <f>'2024Q2_LV'!R25</f>
        <v>1.0580000000000001</v>
      </c>
      <c r="S24" s="120">
        <f>'2024Q2_LV'!S25</f>
        <v>1.042</v>
      </c>
      <c r="T24" s="120">
        <f>'2024Q2_LV'!T25</f>
        <v>1.0369999999999999</v>
      </c>
      <c r="U24" s="120">
        <f>'2024Q2_LV'!U25</f>
        <v>1.036</v>
      </c>
      <c r="V24" s="120">
        <f>'2024Q2_LV'!V25</f>
        <v>1.0349999999999999</v>
      </c>
      <c r="W24" s="120">
        <f>'2024Q2_LV'!W25</f>
        <v>1.0189999999999999</v>
      </c>
      <c r="X24" s="120">
        <f>'2024Q2_LV'!X25</f>
        <v>1.014</v>
      </c>
      <c r="Y24" s="120">
        <f>'2024Q2_LV'!Y25</f>
        <v>1.0149999999999999</v>
      </c>
      <c r="Z24" s="120">
        <f>'2024Q2_LV'!Z25</f>
        <v>1.004</v>
      </c>
      <c r="AA24" s="120">
        <f>'2024Q2_LV'!AA25</f>
        <v>1.026</v>
      </c>
      <c r="AB24" s="120">
        <f>'2024Q2_LV'!AB25</f>
        <v>1.0429999999999999</v>
      </c>
      <c r="AC24" s="120">
        <f>'2024Q2_LV'!AC25</f>
        <v>1.0720000000000001</v>
      </c>
      <c r="AD24" s="120">
        <f>'2024Q2_LV'!AD25</f>
        <v>1.0880000000000001</v>
      </c>
      <c r="AE24" s="120">
        <f>'2024Q2_LV'!AE25</f>
        <v>1.121</v>
      </c>
      <c r="AF24" s="120">
        <f>'2024Q2_LV'!AF25</f>
        <v>1.151</v>
      </c>
      <c r="AG24" s="120">
        <f>'2024Q2_LV'!AG25</f>
        <v>1.109</v>
      </c>
      <c r="AH24" s="120">
        <f>'2024Q2_LV'!AH25</f>
        <v>1.109</v>
      </c>
      <c r="AI24" s="120">
        <f>'2024Q2_LV'!AI25</f>
        <v>1.0629999999999999</v>
      </c>
      <c r="AJ24" s="120">
        <f>'2024Q2_LV'!AJ25</f>
        <v>1.0249999999999999</v>
      </c>
      <c r="AK24" s="120">
        <f>'2024Q2_LV'!AK25</f>
        <v>1.032</v>
      </c>
      <c r="AL24" s="120">
        <f>'2024Q2_LV'!AL25</f>
        <v>1.022</v>
      </c>
      <c r="AM24" s="120">
        <f>'2024Q2_LV'!AM25</f>
        <v>1.034</v>
      </c>
      <c r="AV24" s="73"/>
      <c r="AW24" s="73"/>
      <c r="AX24" s="73"/>
      <c r="AY24" s="73"/>
      <c r="AZ24" s="72"/>
    </row>
    <row r="25" spans="1:52" x14ac:dyDescent="0.2">
      <c r="A25" s="6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6"/>
      <c r="AV25" s="6"/>
      <c r="AW25" s="6"/>
      <c r="AX25" s="6"/>
    </row>
    <row r="26" spans="1:52" x14ac:dyDescent="0.2">
      <c r="A26" s="53" t="s">
        <v>61</v>
      </c>
      <c r="F26" s="44"/>
      <c r="G26" s="54">
        <v>2015</v>
      </c>
      <c r="H26" s="54">
        <v>2016</v>
      </c>
      <c r="I26" s="54">
        <v>2017</v>
      </c>
      <c r="J26" s="54">
        <v>2018</v>
      </c>
      <c r="K26" s="54">
        <v>2019</v>
      </c>
      <c r="L26" s="54">
        <v>2020</v>
      </c>
      <c r="M26" s="54">
        <v>2021</v>
      </c>
      <c r="N26" s="54">
        <v>2022</v>
      </c>
      <c r="O26" s="54">
        <v>2023</v>
      </c>
      <c r="P26" s="49"/>
      <c r="Q26" s="49"/>
      <c r="R26" s="49"/>
      <c r="S26" s="49"/>
      <c r="T26" s="49"/>
      <c r="U26" s="49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6"/>
      <c r="AV26" s="6"/>
      <c r="AW26" s="6"/>
      <c r="AX26" s="6"/>
    </row>
    <row r="27" spans="1:52" ht="15" x14ac:dyDescent="0.25">
      <c r="A27" s="68" t="s">
        <v>62</v>
      </c>
      <c r="B27" s="50"/>
      <c r="C27" s="50"/>
      <c r="D27" s="50"/>
      <c r="E27" s="50"/>
      <c r="F27" s="49"/>
      <c r="G27" s="120">
        <f>'2024Q2_LV'!G28</f>
        <v>1.0009999999999999</v>
      </c>
      <c r="H27" s="120">
        <f>'2024Q2_LV'!H28</f>
        <v>1.0089999999999999</v>
      </c>
      <c r="I27" s="120">
        <f>'2024Q2_LV'!I28</f>
        <v>1.0289999999999999</v>
      </c>
      <c r="J27" s="120">
        <f>'2024Q2_LV'!J28</f>
        <v>1.0389999999999999</v>
      </c>
      <c r="K27" s="120">
        <f>'2024Q2_LV'!K28</f>
        <v>1.0429999999999999</v>
      </c>
      <c r="L27" s="120">
        <f>'2024Q2_LV'!L28</f>
        <v>1.0209999999999999</v>
      </c>
      <c r="M27" s="120">
        <f>'2024Q2_LV'!M28</f>
        <v>1.038</v>
      </c>
      <c r="N27" s="120">
        <f>'2024Q2_LV'!N28</f>
        <v>1.1180000000000001</v>
      </c>
      <c r="O27" s="120">
        <f>'2024Q2_LV'!O28</f>
        <v>1.054</v>
      </c>
      <c r="P27" s="49"/>
      <c r="Q27" s="49"/>
      <c r="R27" s="49"/>
      <c r="S27" s="49"/>
      <c r="T27" s="49"/>
      <c r="U27" s="49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6"/>
      <c r="AV27" s="6"/>
      <c r="AW27" s="6"/>
      <c r="AX27" s="6"/>
    </row>
    <row r="28" spans="1:52" x14ac:dyDescent="0.2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52" ht="15" hidden="1" x14ac:dyDescent="0.2">
      <c r="L29" s="123"/>
      <c r="M29" s="123"/>
      <c r="N29" s="123"/>
      <c r="O29" s="123"/>
    </row>
    <row r="30" spans="1:52" ht="15" hidden="1" x14ac:dyDescent="0.2">
      <c r="L30" s="125"/>
      <c r="M30" s="125"/>
      <c r="N30" s="125"/>
      <c r="O30" s="125"/>
    </row>
    <row r="32" spans="1:52" ht="15" hidden="1" x14ac:dyDescent="0.2">
      <c r="L32" s="123"/>
      <c r="M32" s="123"/>
      <c r="N32" s="123"/>
      <c r="O32" s="123"/>
    </row>
  </sheetData>
  <mergeCells count="20">
    <mergeCell ref="L1:O1"/>
    <mergeCell ref="A1:A2"/>
    <mergeCell ref="B1:E1"/>
    <mergeCell ref="F1:F2"/>
    <mergeCell ref="G1:J1"/>
    <mergeCell ref="K1:K2"/>
    <mergeCell ref="AO1:AO2"/>
    <mergeCell ref="AJ1:AJ2"/>
    <mergeCell ref="AK1:AN1"/>
    <mergeCell ref="AU1:AY1"/>
    <mergeCell ref="P1:P2"/>
    <mergeCell ref="U1:U2"/>
    <mergeCell ref="Q1:T1"/>
    <mergeCell ref="V1:Y1"/>
    <mergeCell ref="Z1:Z2"/>
    <mergeCell ref="AA1:AD1"/>
    <mergeCell ref="AE1:AE2"/>
    <mergeCell ref="AF1:AI1"/>
    <mergeCell ref="AP1:AS1"/>
    <mergeCell ref="AT1:AT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A53"/>
  <sheetViews>
    <sheetView showGridLines="0" zoomScale="50" zoomScaleNormal="50" workbookViewId="0">
      <selection sqref="A1:G1"/>
    </sheetView>
  </sheetViews>
  <sheetFormatPr defaultColWidth="0" defaultRowHeight="14.25" customHeight="1" zeroHeight="1" x14ac:dyDescent="0.2"/>
  <cols>
    <col min="1" max="1" width="10.28515625" style="95" customWidth="1"/>
    <col min="2" max="2" width="12.140625" style="95" customWidth="1"/>
    <col min="3" max="3" width="13.42578125" style="95" customWidth="1"/>
    <col min="4" max="4" width="12" style="95" customWidth="1"/>
    <col min="5" max="5" width="11.28515625" style="95" customWidth="1"/>
    <col min="6" max="6" width="10.7109375" style="95" customWidth="1"/>
    <col min="7" max="7" width="12" style="95" customWidth="1"/>
    <col min="8" max="8" width="25.42578125" style="95" customWidth="1"/>
    <col min="9" max="10" width="8.7109375" style="95" customWidth="1"/>
    <col min="11" max="11" width="10.28515625" style="95" customWidth="1"/>
    <col min="12" max="12" width="14.28515625" style="95" customWidth="1"/>
    <col min="13" max="13" width="12.140625" style="95" customWidth="1"/>
    <col min="14" max="14" width="10.28515625" style="95" customWidth="1"/>
    <col min="15" max="15" width="8.7109375" style="95" customWidth="1"/>
    <col min="16" max="16" width="9.28515625" style="95" customWidth="1"/>
    <col min="17" max="27" width="8.7109375" style="95" customWidth="1"/>
    <col min="28" max="16384" width="8.7109375" style="95" hidden="1"/>
  </cols>
  <sheetData>
    <row r="1" spans="1:16" s="24" customFormat="1" ht="14.1" customHeight="1" x14ac:dyDescent="0.25">
      <c r="A1" s="179" t="s">
        <v>63</v>
      </c>
      <c r="B1" s="179"/>
      <c r="C1" s="179"/>
      <c r="D1" s="179"/>
      <c r="E1" s="179"/>
      <c r="F1" s="179"/>
      <c r="G1" s="179"/>
      <c r="J1" s="180" t="s">
        <v>64</v>
      </c>
      <c r="K1" s="180"/>
      <c r="L1" s="180"/>
      <c r="M1" s="180"/>
      <c r="N1" s="180"/>
      <c r="O1" s="180"/>
      <c r="P1" s="180"/>
    </row>
    <row r="2" spans="1:16" s="24" customFormat="1" ht="14.65" customHeight="1" x14ac:dyDescent="0.2">
      <c r="A2" s="181" t="s">
        <v>65</v>
      </c>
      <c r="B2" s="181"/>
      <c r="C2" s="181"/>
      <c r="D2" s="181"/>
      <c r="E2" s="181"/>
      <c r="F2" s="181"/>
      <c r="G2" s="181"/>
      <c r="J2" s="180"/>
      <c r="K2" s="180"/>
      <c r="L2" s="180"/>
      <c r="M2" s="180"/>
      <c r="N2" s="180"/>
      <c r="O2" s="180"/>
      <c r="P2" s="180"/>
    </row>
    <row r="3" spans="1:16" s="24" customFormat="1" ht="14.65" customHeight="1" x14ac:dyDescent="0.25">
      <c r="A3" s="181" t="s">
        <v>66</v>
      </c>
      <c r="B3" s="181"/>
      <c r="C3" s="181"/>
      <c r="D3" s="181"/>
      <c r="E3" s="181"/>
      <c r="F3" s="181"/>
      <c r="G3" s="181"/>
      <c r="J3" s="180"/>
      <c r="K3" s="180"/>
      <c r="L3" s="180"/>
      <c r="M3" s="180"/>
      <c r="N3" s="180"/>
      <c r="O3" s="180"/>
      <c r="P3" s="180"/>
    </row>
    <row r="4" spans="1:16" s="24" customFormat="1" ht="22.5" x14ac:dyDescent="0.2">
      <c r="A4" s="77"/>
      <c r="B4" s="78" t="s">
        <v>67</v>
      </c>
      <c r="C4" s="78" t="s">
        <v>68</v>
      </c>
      <c r="D4" s="78" t="s">
        <v>69</v>
      </c>
      <c r="E4" s="78" t="s">
        <v>70</v>
      </c>
      <c r="F4" s="78" t="s">
        <v>71</v>
      </c>
      <c r="G4" s="78" t="s">
        <v>72</v>
      </c>
      <c r="H4" s="77"/>
      <c r="I4" s="77"/>
      <c r="J4" s="77"/>
      <c r="K4" s="78" t="s">
        <v>8</v>
      </c>
      <c r="L4" s="78" t="s">
        <v>68</v>
      </c>
      <c r="M4" s="78" t="s">
        <v>69</v>
      </c>
      <c r="N4" s="78" t="s">
        <v>70</v>
      </c>
      <c r="O4" s="78" t="s">
        <v>71</v>
      </c>
      <c r="P4" s="78" t="s">
        <v>72</v>
      </c>
    </row>
    <row r="5" spans="1:16" s="24" customFormat="1" ht="45" x14ac:dyDescent="0.2">
      <c r="A5" s="77"/>
      <c r="B5" s="78" t="s">
        <v>73</v>
      </c>
      <c r="C5" s="78" t="s">
        <v>74</v>
      </c>
      <c r="D5" s="78" t="s">
        <v>75</v>
      </c>
      <c r="E5" s="78" t="s">
        <v>76</v>
      </c>
      <c r="F5" s="78" t="s">
        <v>77</v>
      </c>
      <c r="G5" s="78" t="s">
        <v>78</v>
      </c>
      <c r="H5" s="77"/>
      <c r="I5" s="77"/>
      <c r="J5" s="79"/>
      <c r="K5" s="78" t="s">
        <v>47</v>
      </c>
      <c r="L5" s="78" t="s">
        <v>74</v>
      </c>
      <c r="M5" s="78" t="s">
        <v>75</v>
      </c>
      <c r="N5" s="78" t="s">
        <v>76</v>
      </c>
      <c r="O5" s="78" t="s">
        <v>77</v>
      </c>
      <c r="P5" s="78" t="s">
        <v>79</v>
      </c>
    </row>
    <row r="6" spans="1:16" s="24" customFormat="1" ht="15" x14ac:dyDescent="0.25">
      <c r="A6" s="80" t="s">
        <v>80</v>
      </c>
      <c r="B6" s="97">
        <v>5755924</v>
      </c>
      <c r="C6" s="97">
        <v>3413136</v>
      </c>
      <c r="D6" s="97">
        <v>1047219</v>
      </c>
      <c r="E6" s="97">
        <v>1455391</v>
      </c>
      <c r="F6" s="97">
        <v>3337227</v>
      </c>
      <c r="G6" s="97">
        <v>-3647374</v>
      </c>
      <c r="H6" s="81"/>
      <c r="I6" s="82">
        <v>2014</v>
      </c>
      <c r="J6" s="80" t="s">
        <v>7</v>
      </c>
      <c r="K6" s="83">
        <f t="shared" ref="K6:K17" si="0">(B13/B9-1)*100</f>
        <v>1.4227237797242775</v>
      </c>
      <c r="L6" s="83">
        <f t="shared" ref="L6:L31" si="1">(C13-C9)/B9*100</f>
        <v>0.49278092611926005</v>
      </c>
      <c r="M6" s="83">
        <f t="shared" ref="M6:M31" si="2">(D13-D9)/B9*100</f>
        <v>0.6087814064496947</v>
      </c>
      <c r="N6" s="83">
        <f t="shared" ref="N6:N28" si="3">(E13-E9)/B9*100</f>
        <v>0.23570889390310321</v>
      </c>
      <c r="O6" s="83">
        <f t="shared" ref="O6:O31" si="4">(F13-F9)/B9*100</f>
        <v>3.940087282707458</v>
      </c>
      <c r="P6" s="83">
        <f t="shared" ref="P6:P28" si="5">(G13-G9)/B9*100</f>
        <v>-3.1586148386045516</v>
      </c>
    </row>
    <row r="7" spans="1:16" s="24" customFormat="1" ht="15" x14ac:dyDescent="0.25">
      <c r="A7" s="80" t="s">
        <v>81</v>
      </c>
      <c r="B7" s="97">
        <v>5755201</v>
      </c>
      <c r="C7" s="97">
        <v>3527109</v>
      </c>
      <c r="D7" s="97">
        <v>1051474</v>
      </c>
      <c r="E7" s="97">
        <v>1439128</v>
      </c>
      <c r="F7" s="97">
        <v>3344112</v>
      </c>
      <c r="G7" s="97">
        <v>-3611150</v>
      </c>
      <c r="H7" s="81"/>
      <c r="I7" s="82">
        <v>2015</v>
      </c>
      <c r="J7" s="80" t="s">
        <v>4</v>
      </c>
      <c r="K7" s="83">
        <f t="shared" si="0"/>
        <v>3.0438238289690389</v>
      </c>
      <c r="L7" s="83">
        <f t="shared" si="1"/>
        <v>1.4652929906078198</v>
      </c>
      <c r="M7" s="83">
        <f t="shared" si="2"/>
        <v>0.43595381554775031</v>
      </c>
      <c r="N7" s="83">
        <f t="shared" si="3"/>
        <v>2.0873022672046059E-2</v>
      </c>
      <c r="O7" s="83">
        <f t="shared" si="4"/>
        <v>2.0820840115365944</v>
      </c>
      <c r="P7" s="83">
        <f t="shared" si="5"/>
        <v>-1.3768036127326798E-2</v>
      </c>
    </row>
    <row r="8" spans="1:16" s="24" customFormat="1" ht="15" x14ac:dyDescent="0.25">
      <c r="A8" s="80" t="s">
        <v>82</v>
      </c>
      <c r="B8" s="97">
        <v>5835980</v>
      </c>
      <c r="C8" s="97">
        <v>3542353</v>
      </c>
      <c r="D8" s="97">
        <v>1060836</v>
      </c>
      <c r="E8" s="97">
        <v>1393426</v>
      </c>
      <c r="F8" s="97">
        <v>3401837</v>
      </c>
      <c r="G8" s="97">
        <v>-3662051</v>
      </c>
      <c r="H8" s="81"/>
      <c r="I8" s="82"/>
      <c r="J8" s="80" t="s">
        <v>5</v>
      </c>
      <c r="K8" s="83">
        <f t="shared" si="0"/>
        <v>4.0138372452687809</v>
      </c>
      <c r="L8" s="83">
        <f t="shared" si="1"/>
        <v>1.0411624694603572</v>
      </c>
      <c r="M8" s="83">
        <f t="shared" si="2"/>
        <v>0.33680585006738994</v>
      </c>
      <c r="N8" s="83">
        <f t="shared" si="3"/>
        <v>1.1130981313150039</v>
      </c>
      <c r="O8" s="83">
        <f t="shared" si="4"/>
        <v>1.3884818629524909</v>
      </c>
      <c r="P8" s="83">
        <f t="shared" si="5"/>
        <v>-0.81463878021225855</v>
      </c>
    </row>
    <row r="9" spans="1:16" s="24" customFormat="1" ht="15" x14ac:dyDescent="0.25">
      <c r="A9" s="80" t="s">
        <v>83</v>
      </c>
      <c r="B9" s="97">
        <v>5879286</v>
      </c>
      <c r="C9" s="97">
        <v>3498898</v>
      </c>
      <c r="D9" s="97">
        <v>1067983</v>
      </c>
      <c r="E9" s="97">
        <v>1370886</v>
      </c>
      <c r="F9" s="97">
        <v>3451558</v>
      </c>
      <c r="G9" s="97">
        <v>-3644938</v>
      </c>
      <c r="H9" s="81"/>
      <c r="I9" s="82"/>
      <c r="J9" s="80" t="s">
        <v>6</v>
      </c>
      <c r="K9" s="83">
        <f t="shared" si="0"/>
        <v>4.3271826607045094</v>
      </c>
      <c r="L9" s="83">
        <f t="shared" si="1"/>
        <v>2.1212616957706047</v>
      </c>
      <c r="M9" s="83">
        <f t="shared" si="2"/>
        <v>0.28609110481861039</v>
      </c>
      <c r="N9" s="83">
        <f t="shared" si="3"/>
        <v>-0.66842111641171265</v>
      </c>
      <c r="O9" s="83">
        <f t="shared" si="4"/>
        <v>2.7039463674272874</v>
      </c>
      <c r="P9" s="83">
        <f t="shared" si="5"/>
        <v>-3.0691425547642806</v>
      </c>
    </row>
    <row r="10" spans="1:16" s="24" customFormat="1" ht="15" x14ac:dyDescent="0.25">
      <c r="A10" s="80" t="s">
        <v>84</v>
      </c>
      <c r="B10" s="97">
        <v>5883192</v>
      </c>
      <c r="C10" s="97">
        <v>3479157</v>
      </c>
      <c r="D10" s="97">
        <v>1081082</v>
      </c>
      <c r="E10" s="97">
        <v>1340662</v>
      </c>
      <c r="F10" s="97">
        <v>3565452</v>
      </c>
      <c r="G10" s="97">
        <v>-3748117</v>
      </c>
      <c r="H10" s="81"/>
      <c r="I10" s="82"/>
      <c r="J10" s="80" t="s">
        <v>7</v>
      </c>
      <c r="K10" s="83">
        <f t="shared" si="0"/>
        <v>3.6320890461269739</v>
      </c>
      <c r="L10" s="83">
        <f t="shared" si="1"/>
        <v>1.1761998962926292</v>
      </c>
      <c r="M10" s="83">
        <f t="shared" si="2"/>
        <v>0.16268842240696355</v>
      </c>
      <c r="N10" s="83">
        <f t="shared" si="3"/>
        <v>-1.6676695290169332</v>
      </c>
      <c r="O10" s="83">
        <f t="shared" si="4"/>
        <v>1.1507593915208156</v>
      </c>
      <c r="P10" s="83">
        <f t="shared" si="5"/>
        <v>-0.32603088547714443</v>
      </c>
    </row>
    <row r="11" spans="1:16" s="24" customFormat="1" ht="15" x14ac:dyDescent="0.25">
      <c r="A11" s="80" t="s">
        <v>85</v>
      </c>
      <c r="B11" s="97">
        <v>5906667</v>
      </c>
      <c r="C11" s="97">
        <v>3535302</v>
      </c>
      <c r="D11" s="97">
        <v>1090272</v>
      </c>
      <c r="E11" s="97">
        <v>1329105</v>
      </c>
      <c r="F11" s="97">
        <v>3552592</v>
      </c>
      <c r="G11" s="97">
        <v>-3723798</v>
      </c>
      <c r="H11" s="81"/>
      <c r="I11" s="82">
        <v>2016</v>
      </c>
      <c r="J11" s="80" t="s">
        <v>4</v>
      </c>
      <c r="K11" s="83">
        <f t="shared" si="0"/>
        <v>3.852437355932592</v>
      </c>
      <c r="L11" s="83">
        <f t="shared" si="1"/>
        <v>2.5109752689835783</v>
      </c>
      <c r="M11" s="83">
        <f t="shared" si="2"/>
        <v>0.20711727265019386</v>
      </c>
      <c r="N11" s="83">
        <f t="shared" si="3"/>
        <v>-1.3748984290692621</v>
      </c>
      <c r="O11" s="83">
        <f t="shared" si="4"/>
        <v>1.4438330485663282</v>
      </c>
      <c r="P11" s="83">
        <f t="shared" si="5"/>
        <v>-2.2344120168926933</v>
      </c>
    </row>
    <row r="12" spans="1:16" s="24" customFormat="1" ht="15" x14ac:dyDescent="0.25">
      <c r="A12" s="80" t="s">
        <v>86</v>
      </c>
      <c r="B12" s="97">
        <v>5941464</v>
      </c>
      <c r="C12" s="97">
        <v>3522562</v>
      </c>
      <c r="D12" s="97">
        <v>1096196</v>
      </c>
      <c r="E12" s="97">
        <v>1357096</v>
      </c>
      <c r="F12" s="97">
        <v>3585073</v>
      </c>
      <c r="G12" s="97">
        <v>-3694914</v>
      </c>
      <c r="H12" s="81"/>
      <c r="I12" s="82"/>
      <c r="J12" s="80" t="s">
        <v>5</v>
      </c>
      <c r="K12" s="83">
        <f t="shared" si="0"/>
        <v>1.6691268900709044</v>
      </c>
      <c r="L12" s="83">
        <f t="shared" si="1"/>
        <v>2.293517429335922</v>
      </c>
      <c r="M12" s="83">
        <f t="shared" si="2"/>
        <v>0.23545876126815687</v>
      </c>
      <c r="N12" s="83">
        <f t="shared" si="3"/>
        <v>-3.3221398458368507</v>
      </c>
      <c r="O12" s="83">
        <f t="shared" si="4"/>
        <v>3.5600075589000921</v>
      </c>
      <c r="P12" s="83">
        <f t="shared" si="5"/>
        <v>-3.2713728144255847</v>
      </c>
    </row>
    <row r="13" spans="1:16" s="24" customFormat="1" ht="15" x14ac:dyDescent="0.25">
      <c r="A13" s="80" t="s">
        <v>87</v>
      </c>
      <c r="B13" s="97">
        <v>5962932</v>
      </c>
      <c r="C13" s="97">
        <v>3527870</v>
      </c>
      <c r="D13" s="97">
        <v>1103775</v>
      </c>
      <c r="E13" s="97">
        <v>1384744</v>
      </c>
      <c r="F13" s="97">
        <v>3683207</v>
      </c>
      <c r="G13" s="97">
        <v>-3830642</v>
      </c>
      <c r="H13" s="81"/>
      <c r="I13" s="82"/>
      <c r="J13" s="80" t="s">
        <v>6</v>
      </c>
      <c r="K13" s="83">
        <f t="shared" si="0"/>
        <v>0.96059376352128911</v>
      </c>
      <c r="L13" s="83">
        <f t="shared" si="1"/>
        <v>1.0111861428505513</v>
      </c>
      <c r="M13" s="83">
        <f t="shared" si="2"/>
        <v>0.32975390098542212</v>
      </c>
      <c r="N13" s="83">
        <f t="shared" si="3"/>
        <v>-1.3824819369395676</v>
      </c>
      <c r="O13" s="83">
        <f t="shared" si="4"/>
        <v>2.4148826776274883</v>
      </c>
      <c r="P13" s="83">
        <f t="shared" si="5"/>
        <v>-0.18654326600266322</v>
      </c>
    </row>
    <row r="14" spans="1:16" s="24" customFormat="1" ht="15" x14ac:dyDescent="0.25">
      <c r="A14" s="80" t="s">
        <v>14</v>
      </c>
      <c r="B14" s="97">
        <v>6062266</v>
      </c>
      <c r="C14" s="97">
        <v>3565363</v>
      </c>
      <c r="D14" s="97">
        <v>1106730</v>
      </c>
      <c r="E14" s="97">
        <v>1341890</v>
      </c>
      <c r="F14" s="97">
        <v>3687945</v>
      </c>
      <c r="G14" s="97">
        <v>-3748927</v>
      </c>
      <c r="H14" s="81"/>
      <c r="I14" s="82"/>
      <c r="J14" s="80" t="s">
        <v>7</v>
      </c>
      <c r="K14" s="83">
        <f t="shared" si="0"/>
        <v>2.324099754818798</v>
      </c>
      <c r="L14" s="83">
        <f t="shared" si="1"/>
        <v>2.2777044979772674</v>
      </c>
      <c r="M14" s="83">
        <f t="shared" si="2"/>
        <v>0.5314821836226199</v>
      </c>
      <c r="N14" s="83">
        <f t="shared" si="3"/>
        <v>-0.39176239026032961</v>
      </c>
      <c r="O14" s="83">
        <f t="shared" si="4"/>
        <v>2.1047943761245835</v>
      </c>
      <c r="P14" s="83">
        <f t="shared" si="5"/>
        <v>-3.3447792228220004</v>
      </c>
    </row>
    <row r="15" spans="1:16" s="24" customFormat="1" ht="15" x14ac:dyDescent="0.25">
      <c r="A15" s="80" t="s">
        <v>15</v>
      </c>
      <c r="B15" s="97">
        <v>6143751</v>
      </c>
      <c r="C15" s="97">
        <v>3596800</v>
      </c>
      <c r="D15" s="97">
        <v>1110166</v>
      </c>
      <c r="E15" s="97">
        <v>1394852</v>
      </c>
      <c r="F15" s="97">
        <v>3634605</v>
      </c>
      <c r="G15" s="97">
        <v>-3771916</v>
      </c>
      <c r="H15" s="81"/>
      <c r="I15" s="82">
        <v>2017</v>
      </c>
      <c r="J15" s="80" t="s">
        <v>4</v>
      </c>
      <c r="K15" s="83">
        <f t="shared" si="0"/>
        <v>2.1798462501495086</v>
      </c>
      <c r="L15" s="83">
        <f t="shared" si="1"/>
        <v>1.273386383422247</v>
      </c>
      <c r="M15" s="83">
        <f t="shared" si="2"/>
        <v>0.5912185102125842</v>
      </c>
      <c r="N15" s="83">
        <f t="shared" si="3"/>
        <v>0.26554164348326209</v>
      </c>
      <c r="O15" s="83">
        <f t="shared" si="4"/>
        <v>4.4553116349903128</v>
      </c>
      <c r="P15" s="83">
        <f t="shared" si="5"/>
        <v>-4.422797952479832</v>
      </c>
    </row>
    <row r="16" spans="1:16" s="24" customFormat="1" ht="15" x14ac:dyDescent="0.25">
      <c r="A16" s="80" t="s">
        <v>16</v>
      </c>
      <c r="B16" s="97">
        <v>6198562</v>
      </c>
      <c r="C16" s="97">
        <v>3648596</v>
      </c>
      <c r="D16" s="97">
        <v>1113194</v>
      </c>
      <c r="E16" s="97">
        <v>1317382</v>
      </c>
      <c r="F16" s="97">
        <v>3745727</v>
      </c>
      <c r="G16" s="97">
        <v>-3877266</v>
      </c>
      <c r="H16" s="81"/>
      <c r="I16" s="77"/>
      <c r="J16" s="80" t="s">
        <v>5</v>
      </c>
      <c r="K16" s="83">
        <f t="shared" si="0"/>
        <v>3.6443025933120765</v>
      </c>
      <c r="L16" s="83">
        <f t="shared" si="1"/>
        <v>0.66477776116349241</v>
      </c>
      <c r="M16" s="83">
        <f t="shared" si="2"/>
        <v>0.69897401628932854</v>
      </c>
      <c r="N16" s="83">
        <f t="shared" si="3"/>
        <v>2.9268536339444582</v>
      </c>
      <c r="O16" s="83">
        <f t="shared" si="4"/>
        <v>2.7830724694851252</v>
      </c>
      <c r="P16" s="83">
        <f t="shared" si="5"/>
        <v>-4.4436400568784906</v>
      </c>
    </row>
    <row r="17" spans="1:16" s="24" customFormat="1" ht="15" x14ac:dyDescent="0.25">
      <c r="A17" s="80" t="s">
        <v>17</v>
      </c>
      <c r="B17" s="97">
        <v>6179511</v>
      </c>
      <c r="C17" s="97">
        <v>3598006</v>
      </c>
      <c r="D17" s="97">
        <v>1113476</v>
      </c>
      <c r="E17" s="97">
        <v>1285302</v>
      </c>
      <c r="F17" s="97">
        <v>3751826</v>
      </c>
      <c r="G17" s="97">
        <v>-3850083</v>
      </c>
      <c r="H17" s="81"/>
      <c r="I17" s="77"/>
      <c r="J17" s="80" t="s">
        <v>6</v>
      </c>
      <c r="K17" s="83">
        <f t="shared" si="0"/>
        <v>4.0109745681799813</v>
      </c>
      <c r="L17" s="83">
        <f t="shared" si="1"/>
        <v>2.0502212730531046</v>
      </c>
      <c r="M17" s="83">
        <f t="shared" si="2"/>
        <v>0.67558789761437366</v>
      </c>
      <c r="N17" s="83">
        <f t="shared" si="3"/>
        <v>2.6601023792346088</v>
      </c>
      <c r="O17" s="83">
        <f t="shared" si="4"/>
        <v>2.6383865403344942</v>
      </c>
      <c r="P17" s="83">
        <f t="shared" si="5"/>
        <v>-7.460373387790713</v>
      </c>
    </row>
    <row r="18" spans="1:16" s="24" customFormat="1" ht="15" x14ac:dyDescent="0.25">
      <c r="A18" s="80" t="s">
        <v>18</v>
      </c>
      <c r="B18" s="97">
        <v>6295811</v>
      </c>
      <c r="C18" s="97">
        <v>3717585</v>
      </c>
      <c r="D18" s="97">
        <v>1119286</v>
      </c>
      <c r="E18" s="97">
        <v>1258540</v>
      </c>
      <c r="F18" s="97">
        <v>3775474</v>
      </c>
      <c r="G18" s="97">
        <v>-3884383</v>
      </c>
      <c r="H18" s="81"/>
      <c r="I18" s="77"/>
      <c r="J18" s="80" t="s">
        <v>7</v>
      </c>
      <c r="K18" s="83">
        <f t="shared" ref="K18:K31" si="6">(B25/B21-1)*100</f>
        <v>3.3564553245711171</v>
      </c>
      <c r="L18" s="83">
        <f t="shared" si="1"/>
        <v>2.5752756269878407</v>
      </c>
      <c r="M18" s="83">
        <f t="shared" si="2"/>
        <v>0.54677043596611741</v>
      </c>
      <c r="N18" s="83">
        <f t="shared" si="3"/>
        <v>2.485984391588405</v>
      </c>
      <c r="O18" s="83">
        <f t="shared" si="4"/>
        <v>5.627577738806214</v>
      </c>
      <c r="P18" s="83">
        <f t="shared" si="5"/>
        <v>-4.768873132273594</v>
      </c>
    </row>
    <row r="19" spans="1:16" s="24" customFormat="1" ht="15" x14ac:dyDescent="0.25">
      <c r="A19" s="80" t="s">
        <v>19</v>
      </c>
      <c r="B19" s="97">
        <v>6246298</v>
      </c>
      <c r="C19" s="97">
        <v>3737708</v>
      </c>
      <c r="D19" s="97">
        <v>1124632</v>
      </c>
      <c r="E19" s="97">
        <v>1190748</v>
      </c>
      <c r="F19" s="97">
        <v>3853323</v>
      </c>
      <c r="G19" s="97">
        <v>-3972901</v>
      </c>
      <c r="H19" s="81"/>
      <c r="I19" s="82">
        <v>2018</v>
      </c>
      <c r="J19" s="80" t="s">
        <v>4</v>
      </c>
      <c r="K19" s="83">
        <f t="shared" si="6"/>
        <v>3.0348279587443017</v>
      </c>
      <c r="L19" s="83">
        <f t="shared" si="1"/>
        <v>1.859506765842019</v>
      </c>
      <c r="M19" s="83">
        <f t="shared" si="2"/>
        <v>0.41313218457807732</v>
      </c>
      <c r="N19" s="83">
        <f t="shared" si="3"/>
        <v>3.6249523942764315</v>
      </c>
      <c r="O19" s="83">
        <f t="shared" si="4"/>
        <v>1.6299733407948018</v>
      </c>
      <c r="P19" s="83">
        <f t="shared" si="5"/>
        <v>-4.5176082884479367</v>
      </c>
    </row>
    <row r="20" spans="1:16" s="24" customFormat="1" ht="15" x14ac:dyDescent="0.25">
      <c r="A20" s="80" t="s">
        <v>20</v>
      </c>
      <c r="B20" s="97">
        <v>6258105</v>
      </c>
      <c r="C20" s="97">
        <v>3711275</v>
      </c>
      <c r="D20" s="97">
        <v>1133634</v>
      </c>
      <c r="E20" s="97">
        <v>1231688</v>
      </c>
      <c r="F20" s="97">
        <v>3895415</v>
      </c>
      <c r="G20" s="97">
        <v>-3888829</v>
      </c>
      <c r="H20" s="81"/>
      <c r="I20" s="82"/>
      <c r="J20" s="80" t="s">
        <v>5</v>
      </c>
      <c r="K20" s="83">
        <f t="shared" si="6"/>
        <v>3.9710024757751539</v>
      </c>
      <c r="L20" s="83">
        <f t="shared" si="1"/>
        <v>2.3673248344282887</v>
      </c>
      <c r="M20" s="83">
        <f t="shared" si="2"/>
        <v>0.31943492764520853</v>
      </c>
      <c r="N20" s="83">
        <f t="shared" si="3"/>
        <v>2.0698703662627289</v>
      </c>
      <c r="O20" s="83">
        <f t="shared" si="4"/>
        <v>6.4260483428000175</v>
      </c>
      <c r="P20" s="83">
        <f t="shared" si="5"/>
        <v>-3.6119471134389425</v>
      </c>
    </row>
    <row r="21" spans="1:16" s="24" customFormat="1" ht="15" x14ac:dyDescent="0.25">
      <c r="A21" s="80" t="s">
        <v>21</v>
      </c>
      <c r="B21" s="97">
        <v>6323129</v>
      </c>
      <c r="C21" s="97">
        <v>3738757</v>
      </c>
      <c r="D21" s="97">
        <v>1146319</v>
      </c>
      <c r="E21" s="97">
        <v>1261093</v>
      </c>
      <c r="F21" s="97">
        <v>3881892</v>
      </c>
      <c r="G21" s="97">
        <v>-4056774</v>
      </c>
      <c r="H21" s="81"/>
      <c r="I21" s="77"/>
      <c r="J21" s="80" t="s">
        <v>6</v>
      </c>
      <c r="K21" s="83">
        <f t="shared" si="6"/>
        <v>4.7278463004807314</v>
      </c>
      <c r="L21" s="83">
        <f t="shared" si="1"/>
        <v>1.6033974505908328</v>
      </c>
      <c r="M21" s="83">
        <f t="shared" si="2"/>
        <v>0.35322768867539001</v>
      </c>
      <c r="N21" s="83">
        <f t="shared" si="3"/>
        <v>2.0557783883402907</v>
      </c>
      <c r="O21" s="83">
        <f t="shared" si="4"/>
        <v>2.0913285306330387</v>
      </c>
      <c r="P21" s="83">
        <f t="shared" si="5"/>
        <v>-4.1966681804410921</v>
      </c>
    </row>
    <row r="22" spans="1:16" s="24" customFormat="1" ht="15" x14ac:dyDescent="0.25">
      <c r="A22" s="80" t="s">
        <v>22</v>
      </c>
      <c r="B22" s="97">
        <v>6433050</v>
      </c>
      <c r="C22" s="97">
        <v>3797755</v>
      </c>
      <c r="D22" s="97">
        <v>1156508</v>
      </c>
      <c r="E22" s="97">
        <v>1275258</v>
      </c>
      <c r="F22" s="97">
        <v>4055972</v>
      </c>
      <c r="G22" s="97">
        <v>-4162834</v>
      </c>
      <c r="H22" s="81"/>
      <c r="I22" s="77"/>
      <c r="J22" s="80" t="s">
        <v>7</v>
      </c>
      <c r="K22" s="83">
        <f t="shared" si="6"/>
        <v>4.8726757599655501</v>
      </c>
      <c r="L22" s="83">
        <f t="shared" si="1"/>
        <v>1.243588342925763</v>
      </c>
      <c r="M22" s="83">
        <f t="shared" si="2"/>
        <v>0.51642127857645836</v>
      </c>
      <c r="N22" s="83">
        <f t="shared" si="3"/>
        <v>2.6905166079553053</v>
      </c>
      <c r="O22" s="83">
        <f t="shared" si="4"/>
        <v>0.98262345681845931</v>
      </c>
      <c r="P22" s="83">
        <f t="shared" si="5"/>
        <v>-4.5054734534980616</v>
      </c>
    </row>
    <row r="23" spans="1:16" s="24" customFormat="1" ht="15" x14ac:dyDescent="0.25">
      <c r="A23" s="80" t="s">
        <v>23</v>
      </c>
      <c r="B23" s="97">
        <v>6473932</v>
      </c>
      <c r="C23" s="97">
        <v>3779232</v>
      </c>
      <c r="D23" s="97">
        <v>1168292</v>
      </c>
      <c r="E23" s="97">
        <v>1373568</v>
      </c>
      <c r="F23" s="97">
        <v>4027162</v>
      </c>
      <c r="G23" s="97">
        <v>-4250464</v>
      </c>
      <c r="H23" s="81"/>
      <c r="I23" s="82">
        <v>2019</v>
      </c>
      <c r="J23" s="41" t="s">
        <v>4</v>
      </c>
      <c r="K23" s="83">
        <f t="shared" si="6"/>
        <v>2.0946151657397882</v>
      </c>
      <c r="L23" s="83">
        <f t="shared" si="1"/>
        <v>0.79050649927085181</v>
      </c>
      <c r="M23" s="83">
        <f t="shared" si="2"/>
        <v>0.79459503986100777</v>
      </c>
      <c r="N23" s="83">
        <f t="shared" si="3"/>
        <v>0.88591583761825454</v>
      </c>
      <c r="O23" s="83">
        <f t="shared" si="4"/>
        <v>2.0421430470218374</v>
      </c>
      <c r="P23" s="83">
        <f t="shared" si="5"/>
        <v>-2.1136698770510969</v>
      </c>
    </row>
    <row r="24" spans="1:16" s="24" customFormat="1" ht="15" x14ac:dyDescent="0.25">
      <c r="A24" s="80" t="s">
        <v>24</v>
      </c>
      <c r="B24" s="97">
        <v>6509116</v>
      </c>
      <c r="C24" s="97">
        <v>3839580</v>
      </c>
      <c r="D24" s="97">
        <v>1175913</v>
      </c>
      <c r="E24" s="97">
        <v>1398160</v>
      </c>
      <c r="F24" s="97">
        <v>4060528</v>
      </c>
      <c r="G24" s="97">
        <v>-4355707</v>
      </c>
      <c r="H24" s="81"/>
      <c r="I24" s="77"/>
      <c r="J24" s="84" t="s">
        <v>5</v>
      </c>
      <c r="K24" s="85">
        <f t="shared" si="6"/>
        <v>1.1989578981585591</v>
      </c>
      <c r="L24" s="85">
        <f t="shared" si="1"/>
        <v>0.59176837004599014</v>
      </c>
      <c r="M24" s="85">
        <f t="shared" si="2"/>
        <v>0.9392049813609008</v>
      </c>
      <c r="N24" s="85">
        <f t="shared" si="3"/>
        <v>0.91142312626986843</v>
      </c>
      <c r="O24" s="85">
        <f t="shared" si="4"/>
        <v>-1.8145265526194276</v>
      </c>
      <c r="P24" s="85">
        <f t="shared" si="5"/>
        <v>-2.4423221946417568</v>
      </c>
    </row>
    <row r="25" spans="1:16" s="24" customFormat="1" ht="15" x14ac:dyDescent="0.25">
      <c r="A25" s="80" t="s">
        <v>25</v>
      </c>
      <c r="B25" s="97">
        <v>6535362</v>
      </c>
      <c r="C25" s="97">
        <v>3901595</v>
      </c>
      <c r="D25" s="97">
        <v>1180892</v>
      </c>
      <c r="E25" s="97">
        <v>1418285</v>
      </c>
      <c r="F25" s="97">
        <v>4237731</v>
      </c>
      <c r="G25" s="97">
        <v>-4358316</v>
      </c>
      <c r="H25" s="81"/>
      <c r="I25" s="77"/>
      <c r="J25" s="80" t="s">
        <v>6</v>
      </c>
      <c r="K25" s="85">
        <f t="shared" si="6"/>
        <v>0.23695670893493226</v>
      </c>
      <c r="L25" s="85">
        <f t="shared" si="1"/>
        <v>4.7001132633411553E-2</v>
      </c>
      <c r="M25" s="85">
        <f t="shared" si="2"/>
        <v>0.95529361991897443</v>
      </c>
      <c r="N25" s="85">
        <f t="shared" si="3"/>
        <v>0.65761977990736786</v>
      </c>
      <c r="O25" s="85">
        <f t="shared" si="4"/>
        <v>3.182654410969747</v>
      </c>
      <c r="P25" s="85">
        <f t="shared" si="5"/>
        <v>-1.2474957300703242</v>
      </c>
    </row>
    <row r="26" spans="1:16" s="24" customFormat="1" ht="15" x14ac:dyDescent="0.25">
      <c r="A26" s="80" t="s">
        <v>26</v>
      </c>
      <c r="B26" s="97">
        <v>6628282</v>
      </c>
      <c r="C26" s="97">
        <v>3917378</v>
      </c>
      <c r="D26" s="97">
        <v>1183085</v>
      </c>
      <c r="E26" s="97">
        <v>1508453</v>
      </c>
      <c r="F26" s="97">
        <v>4160829</v>
      </c>
      <c r="G26" s="97">
        <v>-4453454</v>
      </c>
      <c r="H26" s="86"/>
      <c r="I26" s="82"/>
      <c r="J26" s="80" t="s">
        <v>7</v>
      </c>
      <c r="K26" s="85">
        <f t="shared" si="6"/>
        <v>-1.1191587043058782</v>
      </c>
      <c r="L26" s="85">
        <f t="shared" si="1"/>
        <v>-1.1601286233684072</v>
      </c>
      <c r="M26" s="85">
        <f t="shared" si="2"/>
        <v>0.82927610034070098</v>
      </c>
      <c r="N26" s="85">
        <f t="shared" si="3"/>
        <v>-0.62608981370796879</v>
      </c>
      <c r="O26" s="85">
        <f t="shared" si="4"/>
        <v>-0.10449663829266324</v>
      </c>
      <c r="P26" s="85">
        <f t="shared" si="5"/>
        <v>-0.57820403223959116</v>
      </c>
    </row>
    <row r="27" spans="1:16" ht="15" x14ac:dyDescent="0.25">
      <c r="A27" s="100" t="s">
        <v>27</v>
      </c>
      <c r="B27" s="97">
        <v>6731012</v>
      </c>
      <c r="C27" s="97">
        <v>3932491</v>
      </c>
      <c r="D27" s="97">
        <v>1188972</v>
      </c>
      <c r="E27" s="97">
        <v>1507570</v>
      </c>
      <c r="F27" s="97">
        <v>4443180</v>
      </c>
      <c r="G27" s="97">
        <v>-4484299</v>
      </c>
      <c r="H27" s="101"/>
      <c r="I27" s="102">
        <v>2020</v>
      </c>
      <c r="J27" s="103" t="s">
        <v>4</v>
      </c>
      <c r="K27" s="92">
        <f t="shared" si="6"/>
        <v>-1.2461876316937848</v>
      </c>
      <c r="L27" s="92">
        <f t="shared" si="1"/>
        <v>0.48211062935349591</v>
      </c>
      <c r="M27" s="92">
        <f t="shared" si="2"/>
        <v>0.59882203933461198</v>
      </c>
      <c r="N27" s="92">
        <f t="shared" si="3"/>
        <v>0.34380952957972216</v>
      </c>
      <c r="O27" s="92">
        <f t="shared" si="4"/>
        <v>2.5141275038905033</v>
      </c>
      <c r="P27" s="92">
        <f t="shared" si="5"/>
        <v>-3.6004834553670477</v>
      </c>
    </row>
    <row r="28" spans="1:16" ht="15" x14ac:dyDescent="0.25">
      <c r="A28" s="100" t="s">
        <v>28</v>
      </c>
      <c r="B28" s="97">
        <v>6816857</v>
      </c>
      <c r="C28" s="97">
        <v>3943947</v>
      </c>
      <c r="D28" s="97">
        <v>1198905</v>
      </c>
      <c r="E28" s="97">
        <v>1531973</v>
      </c>
      <c r="F28" s="97">
        <v>4196655</v>
      </c>
      <c r="G28" s="97">
        <v>-4628873</v>
      </c>
      <c r="H28" s="101"/>
      <c r="I28" s="102"/>
      <c r="J28" s="104" t="s">
        <v>5</v>
      </c>
      <c r="K28" s="92">
        <f t="shared" si="6"/>
        <v>-8.9368843142856527</v>
      </c>
      <c r="L28" s="92">
        <f t="shared" si="1"/>
        <v>-9.6102390675826967</v>
      </c>
      <c r="M28" s="92">
        <f t="shared" si="2"/>
        <v>0.3787739767112947</v>
      </c>
      <c r="N28" s="92">
        <f t="shared" si="3"/>
        <v>-1.9549264693144781</v>
      </c>
      <c r="O28" s="92">
        <f t="shared" si="4"/>
        <v>-6.5133680010640491</v>
      </c>
      <c r="P28" s="92">
        <f t="shared" si="5"/>
        <v>9.7849381227691001</v>
      </c>
    </row>
    <row r="29" spans="1:16" ht="15" x14ac:dyDescent="0.25">
      <c r="A29" s="100" t="s">
        <v>29</v>
      </c>
      <c r="B29" s="97">
        <v>6853809</v>
      </c>
      <c r="C29" s="97">
        <v>3982868</v>
      </c>
      <c r="D29" s="97">
        <v>1214642</v>
      </c>
      <c r="E29" s="97">
        <v>1594120</v>
      </c>
      <c r="F29" s="97">
        <v>4301949</v>
      </c>
      <c r="G29" s="97">
        <v>-4652765</v>
      </c>
      <c r="H29" s="101"/>
      <c r="I29" s="102"/>
      <c r="J29" s="103" t="s">
        <v>6</v>
      </c>
      <c r="K29" s="92">
        <f t="shared" si="6"/>
        <v>-2.7806486453261448</v>
      </c>
      <c r="L29" s="92">
        <f t="shared" si="1"/>
        <v>8.7691954204662373E-2</v>
      </c>
      <c r="M29" s="92">
        <f t="shared" si="2"/>
        <v>0.31036102683883093</v>
      </c>
      <c r="N29" s="92">
        <f t="shared" ref="N29:N34" si="7">(E36-E32)/B32*100</f>
        <v>-0.95069376453422427</v>
      </c>
      <c r="O29" s="92">
        <f t="shared" si="4"/>
        <v>0.39142339905839441</v>
      </c>
      <c r="P29" s="92">
        <f t="shared" ref="P29:P34" si="8">(G36-G32)/B32*100</f>
        <v>7.4183997974538313E-2</v>
      </c>
    </row>
    <row r="30" spans="1:16" ht="15" x14ac:dyDescent="0.25">
      <c r="A30" s="105" t="s">
        <v>30</v>
      </c>
      <c r="B30" s="97">
        <v>6767119</v>
      </c>
      <c r="C30" s="97">
        <v>3969775</v>
      </c>
      <c r="D30" s="97">
        <v>1235753</v>
      </c>
      <c r="E30" s="97">
        <v>1567174</v>
      </c>
      <c r="F30" s="97">
        <v>4296188</v>
      </c>
      <c r="G30" s="97">
        <v>-4593554</v>
      </c>
      <c r="H30" s="106"/>
      <c r="I30" s="102"/>
      <c r="J30" s="100" t="s">
        <v>7</v>
      </c>
      <c r="K30" s="92">
        <f t="shared" si="6"/>
        <v>-0.99911407586484868</v>
      </c>
      <c r="L30" s="92">
        <f t="shared" si="1"/>
        <v>-0.89626778635830284</v>
      </c>
      <c r="M30" s="92">
        <f t="shared" si="2"/>
        <v>0.43319388340506504</v>
      </c>
      <c r="N30" s="92">
        <f t="shared" si="7"/>
        <v>0.59267203218365838</v>
      </c>
      <c r="O30" s="92">
        <f t="shared" si="4"/>
        <v>4.3596645410783132</v>
      </c>
      <c r="P30" s="92">
        <f t="shared" si="8"/>
        <v>-3.3497493914804908</v>
      </c>
    </row>
    <row r="31" spans="1:16" ht="15" x14ac:dyDescent="0.25">
      <c r="A31" s="105" t="s">
        <v>31</v>
      </c>
      <c r="B31" s="97">
        <v>6811714</v>
      </c>
      <c r="C31" s="97">
        <v>3972323</v>
      </c>
      <c r="D31" s="97">
        <v>1252190</v>
      </c>
      <c r="E31" s="97">
        <v>1568918</v>
      </c>
      <c r="F31" s="97">
        <v>4321044</v>
      </c>
      <c r="G31" s="97">
        <v>-4648692</v>
      </c>
      <c r="H31" s="101"/>
      <c r="I31" s="102">
        <v>2021</v>
      </c>
      <c r="J31" s="103" t="s">
        <v>4</v>
      </c>
      <c r="K31" s="94">
        <f t="shared" si="6"/>
        <v>0.85422431476205318</v>
      </c>
      <c r="L31" s="92">
        <f t="shared" si="1"/>
        <v>-2.8995533002094334</v>
      </c>
      <c r="M31" s="92">
        <f t="shared" si="2"/>
        <v>0.5550826990172365</v>
      </c>
      <c r="N31" s="92">
        <f t="shared" si="7"/>
        <v>0.39241107154678556</v>
      </c>
      <c r="O31" s="92">
        <f t="shared" si="4"/>
        <v>1.1342122479420265</v>
      </c>
      <c r="P31" s="92">
        <f t="shared" si="8"/>
        <v>-1.4089927736746999</v>
      </c>
    </row>
    <row r="32" spans="1:16" ht="15" x14ac:dyDescent="0.25">
      <c r="A32" s="107" t="s">
        <v>32</v>
      </c>
      <c r="B32" s="97">
        <v>6833010</v>
      </c>
      <c r="C32" s="97">
        <v>3947151</v>
      </c>
      <c r="D32" s="97">
        <v>1264026</v>
      </c>
      <c r="E32" s="97">
        <v>1576802</v>
      </c>
      <c r="F32" s="97">
        <v>4413612</v>
      </c>
      <c r="G32" s="97">
        <v>-4713913</v>
      </c>
      <c r="H32" s="108"/>
      <c r="J32" s="100" t="s">
        <v>5</v>
      </c>
      <c r="K32" s="92">
        <f t="shared" ref="K32:K40" si="9">(B39/B35-1)*100</f>
        <v>11.69662736768049</v>
      </c>
      <c r="L32" s="94">
        <f t="shared" ref="L32:L44" si="10">(C39-C35)/B35*100</f>
        <v>10.536680961457266</v>
      </c>
      <c r="M32" s="94">
        <f t="shared" ref="M32:M34" si="11">(D39-D35)/B35*100</f>
        <v>0.77005184138731209</v>
      </c>
      <c r="N32" s="94">
        <f t="shared" si="7"/>
        <v>3.4415026763839647</v>
      </c>
      <c r="O32" s="94">
        <f t="shared" ref="O32:O34" si="12">(F39-F35)/B35*100</f>
        <v>11.646893039273676</v>
      </c>
      <c r="P32" s="94">
        <f t="shared" si="8"/>
        <v>-21.351922526007346</v>
      </c>
    </row>
    <row r="33" spans="1:16" ht="15" x14ac:dyDescent="0.25">
      <c r="A33" s="105" t="s">
        <v>98</v>
      </c>
      <c r="B33" s="97">
        <v>6777104</v>
      </c>
      <c r="C33" s="97">
        <v>3903355</v>
      </c>
      <c r="D33" s="97">
        <v>1271479</v>
      </c>
      <c r="E33" s="97">
        <v>1551209</v>
      </c>
      <c r="F33" s="97">
        <v>4294787</v>
      </c>
      <c r="G33" s="97">
        <v>-4692394</v>
      </c>
      <c r="H33" s="101"/>
      <c r="J33" s="103" t="s">
        <v>6</v>
      </c>
      <c r="K33" s="92">
        <f t="shared" si="9"/>
        <v>7.3151048440706301</v>
      </c>
      <c r="L33" s="94">
        <f t="shared" si="10"/>
        <v>2.914237044423249</v>
      </c>
      <c r="M33" s="94">
        <f t="shared" si="11"/>
        <v>0.75911394356291606</v>
      </c>
      <c r="N33" s="94">
        <f t="shared" si="7"/>
        <v>2.1677228147248955</v>
      </c>
      <c r="O33" s="94">
        <f t="shared" si="12"/>
        <v>6.1756210439608079</v>
      </c>
      <c r="P33" s="94">
        <f t="shared" si="8"/>
        <v>-11.343746688247251</v>
      </c>
    </row>
    <row r="34" spans="1:16" ht="15" x14ac:dyDescent="0.25">
      <c r="A34" s="107" t="s">
        <v>104</v>
      </c>
      <c r="B34" s="97">
        <v>6682788</v>
      </c>
      <c r="C34" s="97">
        <v>4002400</v>
      </c>
      <c r="D34" s="97">
        <v>1276276</v>
      </c>
      <c r="E34" s="97">
        <v>1590440</v>
      </c>
      <c r="F34" s="97">
        <v>4466322</v>
      </c>
      <c r="G34" s="97">
        <v>-4837203</v>
      </c>
      <c r="H34" s="109"/>
      <c r="I34" s="110"/>
      <c r="J34" s="100" t="s">
        <v>7</v>
      </c>
      <c r="K34" s="92">
        <f t="shared" si="9"/>
        <v>6.1652522068687876</v>
      </c>
      <c r="L34" s="94">
        <f t="shared" si="10"/>
        <v>6.3110925235710589</v>
      </c>
      <c r="M34" s="94">
        <f t="shared" si="11"/>
        <v>0.52328131620848561</v>
      </c>
      <c r="N34" s="94">
        <f t="shared" si="7"/>
        <v>0.83362235600150414</v>
      </c>
      <c r="O34" s="94">
        <f t="shared" si="12"/>
        <v>5.3946906970570963</v>
      </c>
      <c r="P34" s="94">
        <f t="shared" si="8"/>
        <v>-8.1076782951900412</v>
      </c>
    </row>
    <row r="35" spans="1:16" ht="15" x14ac:dyDescent="0.25">
      <c r="A35" s="107" t="s">
        <v>106</v>
      </c>
      <c r="B35" s="97">
        <v>6202959</v>
      </c>
      <c r="C35" s="97">
        <v>3317701</v>
      </c>
      <c r="D35" s="97">
        <v>1277991</v>
      </c>
      <c r="E35" s="97">
        <v>1435754</v>
      </c>
      <c r="F35" s="97">
        <v>3877372</v>
      </c>
      <c r="G35" s="97">
        <v>-3982170</v>
      </c>
      <c r="H35" s="109"/>
      <c r="I35" s="102">
        <v>2022</v>
      </c>
      <c r="J35" s="103" t="s">
        <v>4</v>
      </c>
      <c r="K35" s="92">
        <f t="shared" si="9"/>
        <v>6.628239637714306</v>
      </c>
      <c r="L35" s="94">
        <f t="shared" si="10"/>
        <v>8.0445124048313073</v>
      </c>
      <c r="M35" s="94">
        <f t="shared" ref="M35:M44" si="13">(D42-D38)/B38*100</f>
        <v>0.42267852485076129</v>
      </c>
      <c r="N35" s="94">
        <f t="shared" ref="N35:N44" si="14">(E42-E38)/B38*100</f>
        <v>0.12010610287373324</v>
      </c>
      <c r="O35" s="94">
        <f t="shared" ref="O35:O44" si="15">(F42-F38)/B38*100</f>
        <v>8.5300556063807722</v>
      </c>
      <c r="P35" s="94">
        <f t="shared" ref="P35:P36" si="16">(G42-G38)/B38*100</f>
        <v>-11.740056268114211</v>
      </c>
    </row>
    <row r="36" spans="1:16" ht="15" x14ac:dyDescent="0.25">
      <c r="A36" s="107" t="s">
        <v>107</v>
      </c>
      <c r="B36" s="97">
        <v>6643008</v>
      </c>
      <c r="C36" s="97">
        <v>3953143</v>
      </c>
      <c r="D36" s="97">
        <v>1285233</v>
      </c>
      <c r="E36" s="97">
        <v>1511841</v>
      </c>
      <c r="F36" s="97">
        <v>4440358</v>
      </c>
      <c r="G36" s="97">
        <v>-4708844</v>
      </c>
      <c r="H36" s="109"/>
      <c r="J36" s="100" t="s">
        <v>5</v>
      </c>
      <c r="K36" s="92">
        <f t="shared" si="9"/>
        <v>4.0987250335426273</v>
      </c>
      <c r="L36" s="94">
        <f t="shared" si="10"/>
        <v>5.6039434821063621</v>
      </c>
      <c r="M36" s="94">
        <f t="shared" si="13"/>
        <v>0.45322967639730183</v>
      </c>
      <c r="N36" s="94">
        <f t="shared" si="14"/>
        <v>7.3219353810697149E-2</v>
      </c>
      <c r="O36" s="94">
        <f t="shared" si="15"/>
        <v>8.9465159538231678</v>
      </c>
      <c r="P36" s="94">
        <f t="shared" si="16"/>
        <v>-7.6756773764464894</v>
      </c>
    </row>
    <row r="37" spans="1:16" ht="15" x14ac:dyDescent="0.25">
      <c r="A37" s="107" t="s">
        <v>108</v>
      </c>
      <c r="B37" s="97">
        <v>6709393</v>
      </c>
      <c r="C37" s="97">
        <v>3842614</v>
      </c>
      <c r="D37" s="97">
        <v>1300837</v>
      </c>
      <c r="E37" s="97">
        <v>1591375</v>
      </c>
      <c r="F37" s="97">
        <v>4590246</v>
      </c>
      <c r="G37" s="97">
        <v>-4919410</v>
      </c>
      <c r="H37" s="109"/>
      <c r="J37" s="103" t="s">
        <v>6</v>
      </c>
      <c r="K37" s="92">
        <f t="shared" si="9"/>
        <v>0.48802411462780526</v>
      </c>
      <c r="L37" s="94">
        <f t="shared" si="10"/>
        <v>2.9608423455288162</v>
      </c>
      <c r="M37" s="94">
        <f t="shared" si="13"/>
        <v>0.53818577235276266</v>
      </c>
      <c r="N37" s="94">
        <f t="shared" si="14"/>
        <v>0.37273366025380172</v>
      </c>
      <c r="O37" s="94">
        <f t="shared" si="15"/>
        <v>7.9344492618900029</v>
      </c>
      <c r="P37" s="94">
        <f>(G44-G40)/B40*100</f>
        <v>-7.9201273791894486</v>
      </c>
    </row>
    <row r="38" spans="1:16" ht="15" x14ac:dyDescent="0.25">
      <c r="A38" s="107" t="s">
        <v>118</v>
      </c>
      <c r="B38" s="97">
        <v>6739874</v>
      </c>
      <c r="C38" s="97">
        <v>3808629</v>
      </c>
      <c r="D38" s="97">
        <v>1313371</v>
      </c>
      <c r="E38" s="97">
        <v>1616664</v>
      </c>
      <c r="F38" s="97">
        <v>4542119</v>
      </c>
      <c r="G38" s="97">
        <v>-4931363</v>
      </c>
      <c r="H38" s="109"/>
      <c r="J38" s="100" t="s">
        <v>7</v>
      </c>
      <c r="K38" s="83">
        <f t="shared" si="9"/>
        <v>1.2628308908382513</v>
      </c>
      <c r="L38" s="94">
        <f t="shared" si="10"/>
        <v>1.8424707189791329</v>
      </c>
      <c r="M38" s="94">
        <f t="shared" si="13"/>
        <v>0.86127503915460857</v>
      </c>
      <c r="N38" s="94">
        <f t="shared" si="14"/>
        <v>0.12708050097682957</v>
      </c>
      <c r="O38" s="94">
        <f t="shared" si="15"/>
        <v>2.9120274983560397</v>
      </c>
      <c r="P38" s="94">
        <f>(G45-G41)/B41*100</f>
        <v>-6.7104035858826645</v>
      </c>
    </row>
    <row r="39" spans="1:16" ht="15" x14ac:dyDescent="0.25">
      <c r="A39" s="107" t="s">
        <v>120</v>
      </c>
      <c r="B39" s="97">
        <v>6928496</v>
      </c>
      <c r="C39" s="97">
        <v>3971287</v>
      </c>
      <c r="D39" s="97">
        <v>1325757</v>
      </c>
      <c r="E39" s="97">
        <v>1649229</v>
      </c>
      <c r="F39" s="97">
        <v>4599824</v>
      </c>
      <c r="G39" s="97">
        <v>-5306621</v>
      </c>
      <c r="H39" s="109"/>
      <c r="I39" s="102">
        <v>2023</v>
      </c>
      <c r="J39" s="103" t="s">
        <v>4</v>
      </c>
      <c r="K39" s="83">
        <f t="shared" si="9"/>
        <v>0.17603573535167616</v>
      </c>
      <c r="L39" s="94">
        <f t="shared" si="10"/>
        <v>-0.17439379267746444</v>
      </c>
      <c r="M39" s="83">
        <f t="shared" si="13"/>
        <v>1.1181351316037926</v>
      </c>
      <c r="N39" s="83">
        <f t="shared" si="14"/>
        <v>2.4267495281849896</v>
      </c>
      <c r="O39" s="83">
        <f t="shared" si="15"/>
        <v>-0.55841357168589534</v>
      </c>
      <c r="P39" s="83">
        <f t="shared" ref="P39:P44" si="17">(G46-G42)/B42*100</f>
        <v>-3.21184859229158</v>
      </c>
    </row>
    <row r="40" spans="1:16" ht="15" x14ac:dyDescent="0.25">
      <c r="A40" s="107" t="s">
        <v>121</v>
      </c>
      <c r="B40" s="97">
        <v>7128951</v>
      </c>
      <c r="C40" s="97">
        <v>4146736</v>
      </c>
      <c r="D40" s="97">
        <v>1335661</v>
      </c>
      <c r="E40" s="97">
        <v>1655843</v>
      </c>
      <c r="F40" s="97">
        <v>4850605</v>
      </c>
      <c r="G40" s="97">
        <v>-5462410</v>
      </c>
      <c r="J40" s="100" t="s">
        <v>5</v>
      </c>
      <c r="K40" s="83">
        <f t="shared" si="9"/>
        <v>-0.2230717994763487</v>
      </c>
      <c r="L40" s="94">
        <f t="shared" si="10"/>
        <v>-0.84912587577414478</v>
      </c>
      <c r="M40" s="83">
        <f t="shared" si="13"/>
        <v>1.2539105849364351</v>
      </c>
      <c r="N40" s="83">
        <f t="shared" si="14"/>
        <v>1.4513739803085652</v>
      </c>
      <c r="O40" s="83">
        <f t="shared" si="15"/>
        <v>-3.2305272142326715</v>
      </c>
      <c r="P40" s="83">
        <f t="shared" si="17"/>
        <v>1.5776135684888239</v>
      </c>
    </row>
    <row r="41" spans="1:16" ht="15" x14ac:dyDescent="0.25">
      <c r="A41" s="107" t="s">
        <v>122</v>
      </c>
      <c r="B41" s="97">
        <v>7123044</v>
      </c>
      <c r="C41" s="97">
        <v>4266050</v>
      </c>
      <c r="D41" s="97">
        <v>1335946</v>
      </c>
      <c r="E41" s="97">
        <v>1647306</v>
      </c>
      <c r="F41" s="97">
        <v>4952197</v>
      </c>
      <c r="G41" s="97">
        <v>-5463386</v>
      </c>
      <c r="J41" s="103" t="s">
        <v>6</v>
      </c>
      <c r="K41" s="83">
        <f>(B48/B44-1)*100</f>
        <v>0.16795691413789005</v>
      </c>
      <c r="L41" s="94">
        <f t="shared" si="10"/>
        <v>-0.94251021323771855</v>
      </c>
      <c r="M41" s="83">
        <f t="shared" si="13"/>
        <v>1.4418163021504682</v>
      </c>
      <c r="N41" s="83">
        <f t="shared" si="14"/>
        <v>0.96100613338671337</v>
      </c>
      <c r="O41" s="83">
        <f t="shared" si="15"/>
        <v>-8.862644690442508</v>
      </c>
      <c r="P41" s="83">
        <f t="shared" si="17"/>
        <v>6.3673984909004266</v>
      </c>
    </row>
    <row r="42" spans="1:16" ht="15" x14ac:dyDescent="0.25">
      <c r="A42" s="107" t="s">
        <v>123</v>
      </c>
      <c r="B42" s="97">
        <v>7186609</v>
      </c>
      <c r="C42" s="97">
        <v>4350819</v>
      </c>
      <c r="D42" s="97">
        <v>1341859</v>
      </c>
      <c r="E42" s="97">
        <v>1624759</v>
      </c>
      <c r="F42" s="97">
        <v>5117034</v>
      </c>
      <c r="G42" s="97">
        <v>-5722628</v>
      </c>
      <c r="J42" s="100" t="s">
        <v>7</v>
      </c>
      <c r="K42" s="83">
        <f>(B49/B45-1)*100</f>
        <v>-0.19765711779127226</v>
      </c>
      <c r="L42" s="94">
        <f t="shared" si="10"/>
        <v>-0.7504787192450959</v>
      </c>
      <c r="M42" s="83">
        <f t="shared" si="13"/>
        <v>1.5080418733075687</v>
      </c>
      <c r="N42" s="83">
        <f t="shared" si="14"/>
        <v>1.7371838276355622</v>
      </c>
      <c r="O42" s="83">
        <f t="shared" si="15"/>
        <v>-4.2107329603399197</v>
      </c>
      <c r="P42" s="83">
        <f t="shared" si="17"/>
        <v>3.9594088226307069</v>
      </c>
    </row>
    <row r="43" spans="1:16" ht="15.75" customHeight="1" x14ac:dyDescent="0.25">
      <c r="A43" s="107" t="s">
        <v>124</v>
      </c>
      <c r="B43" s="97">
        <v>7212476</v>
      </c>
      <c r="C43" s="97">
        <v>4359556</v>
      </c>
      <c r="D43" s="97">
        <v>1357159</v>
      </c>
      <c r="E43" s="97">
        <v>1654302</v>
      </c>
      <c r="F43" s="97">
        <v>5219683</v>
      </c>
      <c r="G43" s="97">
        <v>-5838430</v>
      </c>
      <c r="I43" s="102">
        <v>2024</v>
      </c>
      <c r="J43" s="103" t="s">
        <v>4</v>
      </c>
      <c r="K43" s="83">
        <f>(B50/B46-1)*100</f>
        <v>0.80049894016884782</v>
      </c>
      <c r="L43" s="94">
        <f t="shared" si="10"/>
        <v>0.23983020477104591</v>
      </c>
      <c r="M43" s="83">
        <f t="shared" si="13"/>
        <v>1.5787178126640793</v>
      </c>
      <c r="N43" s="83">
        <f t="shared" si="14"/>
        <v>-1.6067206907376592</v>
      </c>
      <c r="O43" s="83">
        <f t="shared" si="15"/>
        <v>-2.4331806324538912</v>
      </c>
      <c r="P43" s="83">
        <f t="shared" si="17"/>
        <v>5.4731180704683542</v>
      </c>
    </row>
    <row r="44" spans="1:16" ht="21.75" customHeight="1" x14ac:dyDescent="0.25">
      <c r="A44" s="107" t="s">
        <v>125</v>
      </c>
      <c r="B44" s="97">
        <v>7163742</v>
      </c>
      <c r="C44" s="97">
        <v>4357813</v>
      </c>
      <c r="D44" s="97">
        <v>1374028</v>
      </c>
      <c r="E44" s="97">
        <v>1682415</v>
      </c>
      <c r="F44" s="97">
        <v>5416248</v>
      </c>
      <c r="G44" s="97">
        <v>-6027032</v>
      </c>
      <c r="J44" s="100" t="s">
        <v>5</v>
      </c>
      <c r="K44" s="83">
        <f>(B51/B47-1)*100</f>
        <v>-5.9085204839592897E-2</v>
      </c>
      <c r="L44" s="94">
        <f t="shared" si="10"/>
        <v>0.40607877258407588</v>
      </c>
      <c r="M44" s="83">
        <f t="shared" si="13"/>
        <v>1.6385027653459994</v>
      </c>
      <c r="N44" s="83">
        <f t="shared" si="14"/>
        <v>-0.96056535036261947</v>
      </c>
      <c r="O44" s="83">
        <f t="shared" si="15"/>
        <v>-2.3656454273512528</v>
      </c>
      <c r="P44" s="83">
        <f t="shared" si="17"/>
        <v>2.3236243409366395</v>
      </c>
    </row>
    <row r="45" spans="1:16" ht="36.75" customHeight="1" x14ac:dyDescent="0.25">
      <c r="A45" s="105" t="s">
        <v>126</v>
      </c>
      <c r="B45" s="97">
        <v>7212996</v>
      </c>
      <c r="C45" s="97">
        <v>4397290</v>
      </c>
      <c r="D45" s="97">
        <v>1397295</v>
      </c>
      <c r="E45" s="97">
        <v>1656358</v>
      </c>
      <c r="F45" s="97">
        <v>5159622</v>
      </c>
      <c r="G45" s="97">
        <v>-5941371</v>
      </c>
      <c r="K45" s="78" t="s">
        <v>8</v>
      </c>
      <c r="L45" s="78" t="s">
        <v>68</v>
      </c>
      <c r="M45" s="78" t="s">
        <v>69</v>
      </c>
      <c r="N45" s="78" t="s">
        <v>70</v>
      </c>
      <c r="O45" s="78" t="s">
        <v>71</v>
      </c>
      <c r="P45" s="78" t="s">
        <v>72</v>
      </c>
    </row>
    <row r="46" spans="1:16" ht="15.75" customHeight="1" x14ac:dyDescent="0.25">
      <c r="A46" s="105" t="s">
        <v>127</v>
      </c>
      <c r="B46" s="97">
        <v>7199260</v>
      </c>
      <c r="C46" s="97">
        <v>4338286</v>
      </c>
      <c r="D46" s="97">
        <v>1422215</v>
      </c>
      <c r="E46" s="97">
        <v>1799160</v>
      </c>
      <c r="F46" s="97">
        <v>5076903</v>
      </c>
      <c r="G46" s="97">
        <v>-5953451</v>
      </c>
    </row>
    <row r="47" spans="1:16" ht="13.5" customHeight="1" x14ac:dyDescent="0.25">
      <c r="A47" s="105" t="s">
        <v>128</v>
      </c>
      <c r="B47" s="97">
        <v>7196387</v>
      </c>
      <c r="C47" s="97">
        <v>4298313</v>
      </c>
      <c r="D47" s="97">
        <v>1447597</v>
      </c>
      <c r="E47" s="97">
        <v>1758982</v>
      </c>
      <c r="F47" s="97">
        <v>4986682</v>
      </c>
      <c r="G47" s="97">
        <v>-5724645</v>
      </c>
    </row>
    <row r="48" spans="1:16" ht="18" customHeight="1" x14ac:dyDescent="0.25">
      <c r="A48" s="105" t="s">
        <v>130</v>
      </c>
      <c r="B48" s="97">
        <v>7175774</v>
      </c>
      <c r="C48" s="97">
        <v>4290294</v>
      </c>
      <c r="D48" s="97">
        <v>1477316</v>
      </c>
      <c r="E48" s="97">
        <v>1751259</v>
      </c>
      <c r="F48" s="97">
        <v>4781351</v>
      </c>
      <c r="G48" s="97">
        <v>-5570888</v>
      </c>
    </row>
    <row r="49" spans="1:7" ht="14.25" customHeight="1" x14ac:dyDescent="0.25">
      <c r="A49" s="105" t="s">
        <v>132</v>
      </c>
      <c r="B49" s="97">
        <v>7198739</v>
      </c>
      <c r="C49" s="97">
        <v>4343158</v>
      </c>
      <c r="D49" s="97">
        <v>1506070</v>
      </c>
      <c r="E49" s="97">
        <v>1781661</v>
      </c>
      <c r="F49" s="97">
        <v>4855902</v>
      </c>
      <c r="G49" s="97">
        <v>-5655779</v>
      </c>
    </row>
    <row r="50" spans="1:7" ht="14.25" customHeight="1" x14ac:dyDescent="0.25">
      <c r="A50" s="105" t="s">
        <v>133</v>
      </c>
      <c r="B50" s="97">
        <v>7256890</v>
      </c>
      <c r="C50" s="97">
        <v>4355552</v>
      </c>
      <c r="D50" s="97">
        <v>1535871</v>
      </c>
      <c r="E50" s="97">
        <v>1683488</v>
      </c>
      <c r="F50" s="97">
        <v>4901732</v>
      </c>
      <c r="G50" s="97">
        <v>-5559427</v>
      </c>
    </row>
    <row r="51" spans="1:7" ht="14.25" customHeight="1" x14ac:dyDescent="0.25">
      <c r="A51" s="105" t="s">
        <v>134</v>
      </c>
      <c r="B51" s="97">
        <v>7192135</v>
      </c>
      <c r="C51" s="97">
        <v>4327536</v>
      </c>
      <c r="D51" s="97">
        <v>1565510</v>
      </c>
      <c r="E51" s="97">
        <v>1689856</v>
      </c>
      <c r="F51" s="97">
        <v>4816441</v>
      </c>
      <c r="G51" s="97">
        <v>-5557428</v>
      </c>
    </row>
    <row r="52" spans="1:7" ht="14.25" customHeight="1" x14ac:dyDescent="0.25">
      <c r="B52" s="97"/>
      <c r="C52" s="97"/>
      <c r="D52" s="97"/>
      <c r="E52" s="97"/>
      <c r="F52" s="97"/>
      <c r="G52" s="97"/>
    </row>
    <row r="53" spans="1:7" ht="14.25" customHeight="1" x14ac:dyDescent="0.2">
      <c r="A53" s="96" t="s">
        <v>88</v>
      </c>
      <c r="C53" s="28"/>
      <c r="E53" s="145">
        <v>45545</v>
      </c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U38"/>
  <sheetViews>
    <sheetView showGridLines="0" zoomScale="80" zoomScaleNormal="80" workbookViewId="0">
      <selection sqref="A1:AS1"/>
    </sheetView>
  </sheetViews>
  <sheetFormatPr defaultColWidth="0" defaultRowHeight="0" customHeight="1" zeroHeight="1" x14ac:dyDescent="0.2"/>
  <cols>
    <col min="1" max="1" width="7.85546875" style="135" customWidth="1"/>
    <col min="2" max="2" width="26.42578125" style="135" customWidth="1"/>
    <col min="3" max="3" width="29.28515625" style="26" customWidth="1"/>
    <col min="4" max="18" width="11.140625" style="26" bestFit="1" customWidth="1"/>
    <col min="19" max="19" width="12.85546875" style="26" customWidth="1"/>
    <col min="20" max="20" width="12" style="26" customWidth="1"/>
    <col min="21" max="21" width="11.42578125" style="26" customWidth="1"/>
    <col min="22" max="22" width="15.140625" style="26" customWidth="1"/>
    <col min="23" max="44" width="11.140625" style="26" customWidth="1"/>
    <col min="45" max="45" width="11.42578125" style="26" customWidth="1"/>
    <col min="46" max="16384" width="9.140625" style="26" hidden="1"/>
  </cols>
  <sheetData>
    <row r="1" spans="1:47" ht="15.75" x14ac:dyDescent="0.25">
      <c r="A1" s="183" t="s">
        <v>89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</row>
    <row r="2" spans="1:47" ht="12.75" x14ac:dyDescent="0.2">
      <c r="A2" s="69"/>
      <c r="B2" s="69"/>
      <c r="D2" s="28">
        <v>2014</v>
      </c>
      <c r="E2" s="28"/>
      <c r="F2" s="28"/>
      <c r="G2" s="28"/>
      <c r="H2" s="28">
        <v>2015</v>
      </c>
      <c r="I2" s="28"/>
      <c r="J2" s="28"/>
      <c r="K2" s="28"/>
      <c r="L2" s="28">
        <v>2016</v>
      </c>
      <c r="M2" s="28"/>
      <c r="N2" s="28"/>
      <c r="O2" s="28"/>
      <c r="P2" s="28">
        <v>2017</v>
      </c>
      <c r="Q2" s="28"/>
      <c r="R2" s="28"/>
      <c r="T2" s="28">
        <v>2018</v>
      </c>
      <c r="X2" s="27">
        <v>2019</v>
      </c>
      <c r="Y2" s="27"/>
      <c r="Z2" s="27"/>
      <c r="AA2" s="27"/>
      <c r="AB2" s="29">
        <v>2020</v>
      </c>
      <c r="AC2" s="29"/>
      <c r="AD2" s="29"/>
      <c r="AE2" s="29"/>
      <c r="AF2" s="29">
        <v>2021</v>
      </c>
      <c r="AG2" s="29"/>
      <c r="AH2" s="29"/>
      <c r="AI2" s="29"/>
      <c r="AJ2" s="29">
        <v>2022</v>
      </c>
      <c r="AK2" s="29"/>
      <c r="AL2" s="29"/>
      <c r="AM2" s="29"/>
      <c r="AN2" s="29">
        <v>2023</v>
      </c>
      <c r="AO2" s="29"/>
      <c r="AP2" s="29"/>
      <c r="AQ2" s="29"/>
      <c r="AR2" s="29">
        <v>2024</v>
      </c>
    </row>
    <row r="3" spans="1:47" ht="12" customHeight="1" x14ac:dyDescent="0.2">
      <c r="A3" s="69"/>
      <c r="B3" s="69"/>
      <c r="D3" s="28" t="s">
        <v>4</v>
      </c>
      <c r="E3" s="28" t="s">
        <v>5</v>
      </c>
      <c r="F3" s="28" t="s">
        <v>6</v>
      </c>
      <c r="G3" s="28" t="s">
        <v>7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4</v>
      </c>
      <c r="M3" s="28" t="s">
        <v>5</v>
      </c>
      <c r="N3" s="28" t="s">
        <v>6</v>
      </c>
      <c r="O3" s="28" t="s">
        <v>7</v>
      </c>
      <c r="P3" s="28" t="s">
        <v>4</v>
      </c>
      <c r="Q3" s="28" t="s">
        <v>5</v>
      </c>
      <c r="R3" s="28" t="s">
        <v>6</v>
      </c>
      <c r="S3" s="28" t="s">
        <v>7</v>
      </c>
      <c r="T3" s="28" t="s">
        <v>4</v>
      </c>
      <c r="U3" s="28" t="s">
        <v>5</v>
      </c>
      <c r="V3" s="28" t="s">
        <v>6</v>
      </c>
      <c r="W3" s="28" t="s">
        <v>7</v>
      </c>
      <c r="X3" s="25" t="s">
        <v>4</v>
      </c>
      <c r="Y3" s="28" t="s">
        <v>5</v>
      </c>
      <c r="Z3" s="28" t="s">
        <v>6</v>
      </c>
      <c r="AA3" s="62" t="s">
        <v>7</v>
      </c>
      <c r="AB3" s="25" t="s">
        <v>4</v>
      </c>
      <c r="AC3" s="28" t="s">
        <v>5</v>
      </c>
      <c r="AD3" s="25" t="s">
        <v>6</v>
      </c>
      <c r="AE3" s="62" t="s">
        <v>7</v>
      </c>
      <c r="AF3" s="27" t="s">
        <v>4</v>
      </c>
      <c r="AG3" s="28" t="s">
        <v>5</v>
      </c>
      <c r="AH3" s="27" t="s">
        <v>6</v>
      </c>
      <c r="AI3" s="62" t="s">
        <v>7</v>
      </c>
      <c r="AJ3" s="27" t="s">
        <v>4</v>
      </c>
      <c r="AK3" s="28" t="s">
        <v>5</v>
      </c>
      <c r="AL3" s="27" t="s">
        <v>6</v>
      </c>
      <c r="AM3" s="62" t="s">
        <v>7</v>
      </c>
      <c r="AN3" s="27" t="s">
        <v>4</v>
      </c>
      <c r="AO3" s="28" t="s">
        <v>5</v>
      </c>
      <c r="AP3" s="27" t="s">
        <v>6</v>
      </c>
      <c r="AQ3" s="62" t="s">
        <v>7</v>
      </c>
      <c r="AR3" s="27" t="s">
        <v>4</v>
      </c>
      <c r="AS3" s="28" t="s">
        <v>5</v>
      </c>
    </row>
    <row r="4" spans="1:47" s="69" customFormat="1" ht="15" x14ac:dyDescent="0.25">
      <c r="A4" s="136"/>
      <c r="B4" s="137" t="s">
        <v>71</v>
      </c>
      <c r="C4" s="30" t="s">
        <v>90</v>
      </c>
      <c r="D4" s="98">
        <v>2450.6999999999998</v>
      </c>
      <c r="E4" s="98">
        <v>2493.4</v>
      </c>
      <c r="F4" s="98">
        <v>2625.5</v>
      </c>
      <c r="G4" s="98">
        <v>2816.7</v>
      </c>
      <c r="H4" s="98">
        <v>2476.5</v>
      </c>
      <c r="I4" s="98">
        <v>2555.1999999999998</v>
      </c>
      <c r="J4" s="98">
        <v>2663.4</v>
      </c>
      <c r="K4" s="98">
        <v>2809.5</v>
      </c>
      <c r="L4" s="98">
        <v>2391.5</v>
      </c>
      <c r="M4" s="98">
        <v>2569.5</v>
      </c>
      <c r="N4" s="98">
        <v>2678.2</v>
      </c>
      <c r="O4" s="98">
        <v>2850.8</v>
      </c>
      <c r="P4" s="98">
        <v>2719.6</v>
      </c>
      <c r="Q4" s="98">
        <v>2783.8</v>
      </c>
      <c r="R4" s="98">
        <v>2956.9</v>
      </c>
      <c r="S4" s="98">
        <v>3187</v>
      </c>
      <c r="T4" s="98">
        <v>2969.9</v>
      </c>
      <c r="U4" s="98">
        <v>3193.3</v>
      </c>
      <c r="V4" s="98">
        <v>3189.7</v>
      </c>
      <c r="W4" s="98">
        <v>3420.5</v>
      </c>
      <c r="X4" s="98">
        <v>3123.6</v>
      </c>
      <c r="Y4" s="98">
        <v>3158.2</v>
      </c>
      <c r="Z4" s="98">
        <v>3298.5</v>
      </c>
      <c r="AA4" s="98">
        <v>3385.3</v>
      </c>
      <c r="AB4" s="98">
        <v>3266.4</v>
      </c>
      <c r="AC4" s="98">
        <v>2842.7</v>
      </c>
      <c r="AD4" s="98">
        <v>3452.8</v>
      </c>
      <c r="AE4" s="98">
        <v>3742.7</v>
      </c>
      <c r="AF4" s="98">
        <v>3526.2</v>
      </c>
      <c r="AG4" s="98">
        <v>3776</v>
      </c>
      <c r="AH4" s="98">
        <v>4388.7</v>
      </c>
      <c r="AI4" s="98">
        <v>4761.5</v>
      </c>
      <c r="AJ4" s="98">
        <v>4886.7</v>
      </c>
      <c r="AK4" s="98">
        <v>5194.3</v>
      </c>
      <c r="AL4" s="98">
        <v>5692.8</v>
      </c>
      <c r="AM4" s="98">
        <v>5559.7</v>
      </c>
      <c r="AN4" s="98">
        <v>5134</v>
      </c>
      <c r="AO4" s="98">
        <v>4631.3</v>
      </c>
      <c r="AP4" s="98">
        <v>4433.3999999999996</v>
      </c>
      <c r="AQ4" s="98">
        <v>4847.8999999999996</v>
      </c>
      <c r="AR4" s="98">
        <v>4792.2</v>
      </c>
      <c r="AS4" s="98">
        <v>4384.5</v>
      </c>
      <c r="AT4" s="98">
        <v>4676.7</v>
      </c>
    </row>
    <row r="5" spans="1:47" s="69" customFormat="1" ht="15" x14ac:dyDescent="0.25">
      <c r="B5" s="137" t="s">
        <v>72</v>
      </c>
      <c r="C5" s="30" t="s">
        <v>91</v>
      </c>
      <c r="D5" s="98">
        <v>-3068.8</v>
      </c>
      <c r="E5" s="98">
        <v>-3120.5</v>
      </c>
      <c r="F5" s="98">
        <v>-3306.5</v>
      </c>
      <c r="G5" s="98">
        <v>-3413.2</v>
      </c>
      <c r="H5" s="98">
        <v>-3050.1</v>
      </c>
      <c r="I5" s="98">
        <v>-3139.2</v>
      </c>
      <c r="J5" s="98">
        <v>-3295.5</v>
      </c>
      <c r="K5" s="98">
        <v>-3225.4</v>
      </c>
      <c r="L5" s="98">
        <v>-2828.1</v>
      </c>
      <c r="M5" s="98">
        <v>-3068</v>
      </c>
      <c r="N5" s="98">
        <v>-3149.9</v>
      </c>
      <c r="O5" s="98">
        <v>-3370.5</v>
      </c>
      <c r="P5" s="98">
        <v>-3257.4</v>
      </c>
      <c r="Q5" s="98">
        <v>-3452</v>
      </c>
      <c r="R5" s="98">
        <v>-3777.4</v>
      </c>
      <c r="S5" s="98">
        <v>-3690</v>
      </c>
      <c r="T5" s="98">
        <v>-3477.4</v>
      </c>
      <c r="U5" s="98">
        <v>-3857.4</v>
      </c>
      <c r="V5" s="98">
        <v>-4313.8999999999996</v>
      </c>
      <c r="W5" s="98">
        <v>-4144.2</v>
      </c>
      <c r="X5" s="98">
        <v>-3730.2</v>
      </c>
      <c r="Y5" s="98">
        <v>-4044.8</v>
      </c>
      <c r="Z5" s="98">
        <v>-4087.5</v>
      </c>
      <c r="AA5" s="98">
        <v>-4051.1</v>
      </c>
      <c r="AB5" s="98">
        <v>-3720.9</v>
      </c>
      <c r="AC5" s="98">
        <v>-3228.3</v>
      </c>
      <c r="AD5" s="98">
        <v>-4043.7</v>
      </c>
      <c r="AE5" s="98">
        <v>-4166.6000000000004</v>
      </c>
      <c r="AF5" s="98">
        <v>-3910.7</v>
      </c>
      <c r="AG5" s="98">
        <v>-4844.8999999999996</v>
      </c>
      <c r="AH5" s="98">
        <v>-5523.8</v>
      </c>
      <c r="AI5" s="98">
        <v>-5239.5</v>
      </c>
      <c r="AJ5" s="98">
        <v>-5690.3</v>
      </c>
      <c r="AK5" s="98">
        <v>-6581.5</v>
      </c>
      <c r="AL5" s="98">
        <v>-7212.3</v>
      </c>
      <c r="AM5" s="98">
        <v>-7011.5</v>
      </c>
      <c r="AN5" s="98">
        <v>-5836.8</v>
      </c>
      <c r="AO5" s="98">
        <v>-5997.4</v>
      </c>
      <c r="AP5" s="98">
        <v>-5839.3</v>
      </c>
      <c r="AQ5" s="98">
        <v>-5733</v>
      </c>
      <c r="AR5" s="98">
        <v>-5203.3999999999996</v>
      </c>
      <c r="AS5" s="98">
        <v>-5322.9</v>
      </c>
      <c r="AT5" s="98">
        <v>5138.8999999999996</v>
      </c>
    </row>
    <row r="6" spans="1:47" ht="12.75" x14ac:dyDescent="0.2">
      <c r="A6" s="69"/>
      <c r="B6" s="137" t="s">
        <v>92</v>
      </c>
      <c r="C6" s="30" t="s">
        <v>93</v>
      </c>
      <c r="D6" s="42">
        <f>D4+D5</f>
        <v>-618.10000000000036</v>
      </c>
      <c r="E6" s="42">
        <f t="shared" ref="E6:V6" si="0">E4+E5</f>
        <v>-627.09999999999991</v>
      </c>
      <c r="F6" s="42">
        <f t="shared" si="0"/>
        <v>-681</v>
      </c>
      <c r="G6" s="42">
        <f t="shared" si="0"/>
        <v>-596.5</v>
      </c>
      <c r="H6" s="42">
        <f t="shared" si="0"/>
        <v>-573.59999999999991</v>
      </c>
      <c r="I6" s="42">
        <f t="shared" si="0"/>
        <v>-584</v>
      </c>
      <c r="J6" s="42">
        <f t="shared" si="0"/>
        <v>-632.09999999999991</v>
      </c>
      <c r="K6" s="42">
        <f t="shared" si="0"/>
        <v>-415.90000000000009</v>
      </c>
      <c r="L6" s="42">
        <f t="shared" si="0"/>
        <v>-436.59999999999991</v>
      </c>
      <c r="M6" s="42">
        <f t="shared" si="0"/>
        <v>-498.5</v>
      </c>
      <c r="N6" s="42">
        <f t="shared" si="0"/>
        <v>-471.70000000000027</v>
      </c>
      <c r="O6" s="42">
        <f t="shared" si="0"/>
        <v>-519.69999999999982</v>
      </c>
      <c r="P6" s="42">
        <f t="shared" si="0"/>
        <v>-537.80000000000018</v>
      </c>
      <c r="Q6" s="42">
        <f t="shared" si="0"/>
        <v>-668.19999999999982</v>
      </c>
      <c r="R6" s="42">
        <f t="shared" si="0"/>
        <v>-820.5</v>
      </c>
      <c r="S6" s="42">
        <f t="shared" si="0"/>
        <v>-503</v>
      </c>
      <c r="T6" s="42">
        <f t="shared" si="0"/>
        <v>-507.5</v>
      </c>
      <c r="U6" s="42">
        <f t="shared" si="0"/>
        <v>-664.09999999999991</v>
      </c>
      <c r="V6" s="42">
        <f t="shared" si="0"/>
        <v>-1124.1999999999998</v>
      </c>
      <c r="W6" s="42">
        <f t="shared" ref="W6:AB6" si="1">W4+W5</f>
        <v>-723.69999999999982</v>
      </c>
      <c r="X6" s="42">
        <f t="shared" si="1"/>
        <v>-606.59999999999991</v>
      </c>
      <c r="Y6" s="42">
        <f t="shared" si="1"/>
        <v>-886.60000000000036</v>
      </c>
      <c r="Z6" s="42">
        <f t="shared" si="1"/>
        <v>-789</v>
      </c>
      <c r="AA6" s="42">
        <f t="shared" si="1"/>
        <v>-665.79999999999973</v>
      </c>
      <c r="AB6" s="42">
        <f t="shared" si="1"/>
        <v>-454.5</v>
      </c>
      <c r="AC6" s="42">
        <f t="shared" ref="AC6:AG6" si="2">AC4+AC5</f>
        <v>-385.60000000000036</v>
      </c>
      <c r="AD6" s="42">
        <f t="shared" si="2"/>
        <v>-590.89999999999964</v>
      </c>
      <c r="AE6" s="42">
        <f t="shared" si="2"/>
        <v>-423.90000000000055</v>
      </c>
      <c r="AF6" s="42">
        <f t="shared" si="2"/>
        <v>-384.5</v>
      </c>
      <c r="AG6" s="42">
        <f t="shared" si="2"/>
        <v>-1068.8999999999996</v>
      </c>
      <c r="AH6" s="42">
        <f t="shared" ref="AH6:AL6" si="3">AH4+AH5</f>
        <v>-1135.1000000000004</v>
      </c>
      <c r="AI6" s="42">
        <f t="shared" si="3"/>
        <v>-478</v>
      </c>
      <c r="AJ6" s="42">
        <f t="shared" si="3"/>
        <v>-803.60000000000036</v>
      </c>
      <c r="AK6" s="42">
        <f t="shared" si="3"/>
        <v>-1387.1999999999998</v>
      </c>
      <c r="AL6" s="42">
        <f t="shared" si="3"/>
        <v>-1519.5</v>
      </c>
      <c r="AM6" s="42">
        <f t="shared" ref="AM6:AQ6" si="4">AM4+AM5</f>
        <v>-1451.8000000000002</v>
      </c>
      <c r="AN6" s="42">
        <f t="shared" si="4"/>
        <v>-702.80000000000018</v>
      </c>
      <c r="AO6" s="42">
        <f t="shared" si="4"/>
        <v>-1366.0999999999995</v>
      </c>
      <c r="AP6" s="42">
        <f t="shared" si="4"/>
        <v>-1405.9000000000005</v>
      </c>
      <c r="AQ6" s="42">
        <f t="shared" si="4"/>
        <v>-885.10000000000036</v>
      </c>
      <c r="AR6" s="42">
        <f>AR4+AR5</f>
        <v>-411.19999999999982</v>
      </c>
      <c r="AS6" s="42">
        <f>AS4+AS5</f>
        <v>-938.39999999999964</v>
      </c>
    </row>
    <row r="7" spans="1:47" ht="12.75" x14ac:dyDescent="0.2">
      <c r="A7" s="69"/>
      <c r="B7" s="69"/>
      <c r="C7" s="3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</row>
    <row r="8" spans="1:47" ht="25.5" x14ac:dyDescent="0.25">
      <c r="A8" s="69"/>
      <c r="B8" s="138" t="s">
        <v>94</v>
      </c>
      <c r="C8" s="32" t="s">
        <v>95</v>
      </c>
      <c r="D8" s="97">
        <v>5306159</v>
      </c>
      <c r="E8" s="97">
        <v>5877226</v>
      </c>
      <c r="F8" s="97">
        <v>6150091</v>
      </c>
      <c r="G8" s="97">
        <v>6292325</v>
      </c>
      <c r="H8" s="97">
        <v>5473565</v>
      </c>
      <c r="I8" s="97">
        <v>6157716</v>
      </c>
      <c r="J8" s="97">
        <v>6451716</v>
      </c>
      <c r="K8" s="97">
        <v>6489129</v>
      </c>
      <c r="L8" s="97">
        <v>5655552</v>
      </c>
      <c r="M8" s="97">
        <v>6336752</v>
      </c>
      <c r="N8" s="97">
        <v>6575021</v>
      </c>
      <c r="O8" s="97">
        <v>6804000</v>
      </c>
      <c r="P8" s="97">
        <v>5955856</v>
      </c>
      <c r="Q8" s="97">
        <v>6741151</v>
      </c>
      <c r="R8" s="97">
        <v>7073263</v>
      </c>
      <c r="S8" s="97">
        <v>7214163</v>
      </c>
      <c r="T8" s="97">
        <v>6299147</v>
      </c>
      <c r="U8" s="97">
        <v>7320396</v>
      </c>
      <c r="V8" s="97">
        <v>7680102</v>
      </c>
      <c r="W8" s="97">
        <v>7853911</v>
      </c>
      <c r="X8" s="97">
        <v>6783367</v>
      </c>
      <c r="Y8" s="97">
        <v>7667453</v>
      </c>
      <c r="Z8" s="97">
        <v>8065428</v>
      </c>
      <c r="AA8" s="97">
        <v>8056621</v>
      </c>
      <c r="AB8" s="97">
        <v>6931731</v>
      </c>
      <c r="AC8" s="97">
        <v>7095645</v>
      </c>
      <c r="AD8" s="97">
        <v>7957278</v>
      </c>
      <c r="AE8" s="97">
        <v>8124807</v>
      </c>
      <c r="AF8" s="97">
        <v>7010677</v>
      </c>
      <c r="AG8" s="97">
        <v>8154825</v>
      </c>
      <c r="AH8" s="97">
        <v>8904773</v>
      </c>
      <c r="AI8" s="97">
        <v>9278656</v>
      </c>
      <c r="AJ8" s="97">
        <v>8172865</v>
      </c>
      <c r="AK8" s="97">
        <v>9506295</v>
      </c>
      <c r="AL8" s="97">
        <v>10281627</v>
      </c>
      <c r="AM8" s="97">
        <v>10425400</v>
      </c>
      <c r="AN8" s="97">
        <v>9122449</v>
      </c>
      <c r="AO8" s="97">
        <v>10042627</v>
      </c>
      <c r="AP8" s="97">
        <v>10475740</v>
      </c>
      <c r="AQ8" s="97">
        <v>10707232</v>
      </c>
      <c r="AR8" s="26">
        <v>9334822</v>
      </c>
      <c r="AS8" s="26">
        <v>10440449</v>
      </c>
      <c r="AT8" s="97">
        <v>9017056</v>
      </c>
      <c r="AU8" s="97"/>
    </row>
    <row r="9" spans="1:47" s="33" customFormat="1" ht="12.75" x14ac:dyDescent="0.2">
      <c r="A9" s="139"/>
      <c r="B9" s="137" t="s">
        <v>96</v>
      </c>
      <c r="C9" s="34" t="s">
        <v>97</v>
      </c>
      <c r="D9" s="35">
        <f>(D6/(D8/1000)*100)</f>
        <v>-11.648727450496684</v>
      </c>
      <c r="E9" s="35">
        <f t="shared" ref="E9:V9" si="5">(E6/(E8/1000)*100)</f>
        <v>-10.669999758389416</v>
      </c>
      <c r="F9" s="35">
        <f t="shared" si="5"/>
        <v>-11.073006887215165</v>
      </c>
      <c r="G9" s="35">
        <f t="shared" si="5"/>
        <v>-9.4798027756036127</v>
      </c>
      <c r="H9" s="35">
        <f t="shared" si="5"/>
        <v>-10.479458999756099</v>
      </c>
      <c r="I9" s="35">
        <f t="shared" si="5"/>
        <v>-9.4840359639840486</v>
      </c>
      <c r="J9" s="35">
        <f t="shared" si="5"/>
        <v>-9.7973934376528646</v>
      </c>
      <c r="K9" s="35">
        <f t="shared" si="5"/>
        <v>-6.4091806465860071</v>
      </c>
      <c r="L9" s="35">
        <f t="shared" si="5"/>
        <v>-7.7198476824189743</v>
      </c>
      <c r="M9" s="35">
        <f t="shared" si="5"/>
        <v>-7.8668062123939828</v>
      </c>
      <c r="N9" s="35">
        <f t="shared" si="5"/>
        <v>-7.1741215731478318</v>
      </c>
      <c r="O9" s="35">
        <f t="shared" si="5"/>
        <v>-7.6381540270429138</v>
      </c>
      <c r="P9" s="35">
        <f t="shared" si="5"/>
        <v>-9.0297683489997098</v>
      </c>
      <c r="Q9" s="35">
        <f t="shared" si="5"/>
        <v>-9.912253856945199</v>
      </c>
      <c r="R9" s="35">
        <f t="shared" si="5"/>
        <v>-11.600021093517942</v>
      </c>
      <c r="S9" s="35">
        <f t="shared" si="5"/>
        <v>-6.9723958274854612</v>
      </c>
      <c r="T9" s="35">
        <f t="shared" si="5"/>
        <v>-8.0566463999014477</v>
      </c>
      <c r="U9" s="35">
        <f t="shared" si="5"/>
        <v>-9.0719135959311483</v>
      </c>
      <c r="V9" s="35">
        <f t="shared" si="5"/>
        <v>-14.637826424701128</v>
      </c>
      <c r="W9" s="35">
        <f t="shared" ref="W9:AC9" si="6">(W6/(W8/1000)*100)</f>
        <v>-9.2145174550615589</v>
      </c>
      <c r="X9" s="35">
        <f t="shared" si="6"/>
        <v>-8.9424617597720992</v>
      </c>
      <c r="Y9" s="35">
        <f t="shared" si="6"/>
        <v>-11.563161847878302</v>
      </c>
      <c r="Z9" s="35">
        <f t="shared" si="6"/>
        <v>-9.7824938738526956</v>
      </c>
      <c r="AA9" s="35">
        <f t="shared" si="6"/>
        <v>-8.2640104331580151</v>
      </c>
      <c r="AB9" s="74">
        <f t="shared" si="6"/>
        <v>-6.5568037767189749</v>
      </c>
      <c r="AC9" s="74">
        <f t="shared" si="6"/>
        <v>-5.4343192197467651</v>
      </c>
      <c r="AD9" s="74">
        <f t="shared" ref="AD9:AH9" si="7">(AD6/(AD8/1000)*100)</f>
        <v>-7.4259061955608381</v>
      </c>
      <c r="AE9" s="74">
        <f t="shared" si="7"/>
        <v>-5.2173547014716846</v>
      </c>
      <c r="AF9" s="74">
        <f t="shared" si="7"/>
        <v>-5.4844917259773922</v>
      </c>
      <c r="AG9" s="74">
        <f t="shared" si="7"/>
        <v>-13.10757741582437</v>
      </c>
      <c r="AH9" s="74">
        <f t="shared" si="7"/>
        <v>-12.747096416719444</v>
      </c>
      <c r="AI9" s="74">
        <f>(AI6/(AI8/1000)*100)</f>
        <v>-5.1516081639409839</v>
      </c>
      <c r="AJ9" s="35">
        <f>(AJ6/(AJ8/1000)*100)</f>
        <v>-9.8325373048496498</v>
      </c>
      <c r="AK9" s="35">
        <f>(AK6/(AK8/1000)*100)</f>
        <v>-14.592435854347038</v>
      </c>
      <c r="AL9" s="35">
        <f>(AL6/(AL8/1000)*100)</f>
        <v>-14.778789388099762</v>
      </c>
      <c r="AM9" s="74">
        <f t="shared" ref="AM9" si="8">(AM6/(AM8/1000)*100)</f>
        <v>-13.925604772958353</v>
      </c>
      <c r="AN9" s="74">
        <f t="shared" ref="AN9:AS9" si="9">(AN6/(AN8/1000)*100)</f>
        <v>-7.7040715711318324</v>
      </c>
      <c r="AO9" s="74">
        <f t="shared" si="9"/>
        <v>-13.60301443038758</v>
      </c>
      <c r="AP9" s="35">
        <f t="shared" si="9"/>
        <v>-13.420531628314569</v>
      </c>
      <c r="AQ9" s="35">
        <f t="shared" si="9"/>
        <v>-8.2663754740721078</v>
      </c>
      <c r="AR9" s="35">
        <f t="shared" si="9"/>
        <v>-4.4050116863503108</v>
      </c>
      <c r="AS9" s="35">
        <f t="shared" si="9"/>
        <v>-8.9881191891268237</v>
      </c>
      <c r="AT9" s="74"/>
      <c r="AU9" s="74"/>
    </row>
    <row r="10" spans="1:47" ht="12.75" x14ac:dyDescent="0.2">
      <c r="A10" s="69"/>
      <c r="B10" s="69"/>
      <c r="C10" s="36"/>
      <c r="AR10" s="33"/>
    </row>
    <row r="11" spans="1:47" ht="12.75" x14ac:dyDescent="0.2">
      <c r="A11" s="69"/>
      <c r="B11" s="69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132"/>
    </row>
    <row r="12" spans="1:47" ht="12.75" x14ac:dyDescent="0.2">
      <c r="A12" s="185" t="s">
        <v>109</v>
      </c>
      <c r="B12" s="18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</row>
    <row r="13" spans="1:47" s="140" customFormat="1" ht="15" x14ac:dyDescent="0.25">
      <c r="A13" s="113" t="s">
        <v>117</v>
      </c>
      <c r="B13" s="144"/>
    </row>
    <row r="14" spans="1:47" ht="12.75" x14ac:dyDescent="0.2">
      <c r="A14" s="182" t="s">
        <v>88</v>
      </c>
      <c r="B14" s="182"/>
      <c r="C14" s="88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132"/>
      <c r="AN14" s="132"/>
      <c r="AO14" s="132"/>
      <c r="AP14" s="132"/>
      <c r="AQ14" s="132"/>
      <c r="AR14" s="132"/>
      <c r="AS14" s="87"/>
    </row>
    <row r="15" spans="1:47" ht="12.75" x14ac:dyDescent="0.2">
      <c r="A15" s="111"/>
      <c r="B15" s="145">
        <v>45545</v>
      </c>
      <c r="C15" s="89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132"/>
      <c r="AN15" s="132"/>
      <c r="AO15" s="132"/>
      <c r="AP15" s="132"/>
      <c r="AQ15" s="132"/>
      <c r="AR15" s="132"/>
      <c r="AS15" s="87"/>
    </row>
    <row r="16" spans="1:47" ht="15" x14ac:dyDescent="0.25">
      <c r="A16" s="69"/>
      <c r="B16" s="112"/>
      <c r="C16" s="88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</row>
    <row r="17" spans="1:45" ht="12" customHeight="1" x14ac:dyDescent="0.2">
      <c r="A17" s="69"/>
      <c r="B17" s="69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</row>
    <row r="18" spans="1:45" ht="12.75" x14ac:dyDescent="0.2">
      <c r="A18" s="69"/>
      <c r="B18" s="69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</row>
    <row r="19" spans="1:45" ht="12.75" x14ac:dyDescent="0.2">
      <c r="A19" s="185" t="s">
        <v>109</v>
      </c>
      <c r="B19" s="18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132"/>
      <c r="AO19" s="132"/>
      <c r="AP19" s="132"/>
      <c r="AQ19" s="132"/>
      <c r="AR19" s="132"/>
      <c r="AS19" s="132"/>
    </row>
    <row r="20" spans="1:45" s="140" customFormat="1" ht="15" x14ac:dyDescent="0.25">
      <c r="A20" s="113" t="s">
        <v>116</v>
      </c>
      <c r="B20" s="144"/>
    </row>
    <row r="21" spans="1:45" ht="12.75" x14ac:dyDescent="0.2">
      <c r="A21" s="182" t="s">
        <v>88</v>
      </c>
      <c r="B21" s="182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</row>
    <row r="22" spans="1:45" ht="12.75" x14ac:dyDescent="0.2">
      <c r="A22" s="111"/>
      <c r="B22" s="145">
        <v>45545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</row>
    <row r="23" spans="1:45" ht="12.75" x14ac:dyDescent="0.2">
      <c r="A23" s="69"/>
      <c r="B23" s="69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</row>
    <row r="24" spans="1:45" ht="12.75" x14ac:dyDescent="0.2">
      <c r="A24" s="69"/>
      <c r="B24" s="69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</row>
    <row r="25" spans="1:45" ht="12.75" x14ac:dyDescent="0.2">
      <c r="A25" s="69"/>
      <c r="B25" s="69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</row>
    <row r="26" spans="1:45" ht="12.75" x14ac:dyDescent="0.2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</row>
    <row r="27" spans="1:45" ht="12.75" x14ac:dyDescent="0.2"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</row>
    <row r="28" spans="1:45" ht="15" x14ac:dyDescent="0.25">
      <c r="C28" s="87"/>
      <c r="D28" s="8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87"/>
      <c r="T28" s="87"/>
      <c r="U28" s="87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87"/>
    </row>
    <row r="29" spans="1:45" ht="14.25" x14ac:dyDescent="0.2">
      <c r="C29" s="87"/>
      <c r="D29" s="8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</row>
    <row r="30" spans="1:45" ht="14.25" x14ac:dyDescent="0.2">
      <c r="C30" s="87"/>
      <c r="D30" s="8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</row>
    <row r="31" spans="1:45" ht="14.25" x14ac:dyDescent="0.2">
      <c r="C31" s="87"/>
      <c r="D31" s="8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</row>
    <row r="32" spans="1:45" ht="14.25" x14ac:dyDescent="0.2">
      <c r="C32" s="87"/>
      <c r="D32" s="8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</row>
    <row r="33" spans="3:45" ht="14.25" x14ac:dyDescent="0.2">
      <c r="C33" s="87"/>
      <c r="D33" s="8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</row>
    <row r="34" spans="3:45" ht="14.25" x14ac:dyDescent="0.2">
      <c r="C34" s="87"/>
      <c r="D34" s="8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</row>
    <row r="35" spans="3:45" ht="14.25" x14ac:dyDescent="0.2">
      <c r="C35" s="87"/>
      <c r="D35" s="8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</row>
    <row r="36" spans="3:45" ht="14.25" hidden="1" customHeight="1" x14ac:dyDescent="0.2"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45" ht="14.25" hidden="1" customHeight="1" x14ac:dyDescent="0.2"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3:45" ht="14.25" hidden="1" customHeight="1" x14ac:dyDescent="0.2"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</sheetData>
  <mergeCells count="5">
    <mergeCell ref="A21:B21"/>
    <mergeCell ref="A1:AS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F717F2-F399-4AB4-84D0-8D567E369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2024Q2_LV</vt:lpstr>
      <vt:lpstr>2024Q2_EN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2024-09-16T10:20:42Z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