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718" documentId="8_{A3B0871C-8D53-42E0-B1FA-4BC54476B12A}" xr6:coauthVersionLast="47" xr6:coauthVersionMax="47" xr10:uidLastSave="{151EE049-42F5-4D43-98AB-A1B7FF64BB97}"/>
  <bookViews>
    <workbookView xWindow="-120" yWindow="-120" windowWidth="38640" windowHeight="21240" tabRatio="804" xr2:uid="{00000000-000D-0000-FFFF-FFFF00000000}"/>
  </bookViews>
  <sheets>
    <sheet name="2024Q2_LV" sheetId="1" r:id="rId1"/>
    <sheet name="2024Q2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" i="17" l="1"/>
  <c r="AR5" i="17"/>
  <c r="AR4" i="17"/>
  <c r="AR3" i="17"/>
  <c r="AN24" i="17"/>
  <c r="AN18" i="17"/>
  <c r="AN10" i="17"/>
  <c r="AN11" i="17"/>
  <c r="AK3" i="1"/>
  <c r="AK4" i="1"/>
  <c r="AT6" i="19"/>
  <c r="AT9" i="19"/>
  <c r="P45" i="18"/>
  <c r="O45" i="18"/>
  <c r="N45" i="18"/>
  <c r="M45" i="18"/>
  <c r="L45" i="18"/>
  <c r="K45" i="18"/>
  <c r="AR6" i="1"/>
  <c r="AR5" i="1"/>
  <c r="AR4" i="1"/>
  <c r="AR3" i="1"/>
  <c r="O21" i="1"/>
  <c r="AL24" i="17" l="1"/>
  <c r="AP6" i="17" s="1"/>
  <c r="AM24" i="17"/>
  <c r="AQ6" i="17" s="1"/>
  <c r="AL18" i="17"/>
  <c r="AM18" i="17"/>
  <c r="AL11" i="17"/>
  <c r="AM11" i="17"/>
  <c r="AL10" i="17"/>
  <c r="AM10" i="17"/>
  <c r="AS6" i="19"/>
  <c r="AS9" i="19" s="1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O14" i="17"/>
  <c r="O27" i="17"/>
  <c r="AO6" i="17" s="1"/>
  <c r="AK24" i="17"/>
  <c r="AN6" i="17" s="1"/>
  <c r="AK18" i="17"/>
  <c r="AK11" i="17"/>
  <c r="AK10" i="17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J11" i="17"/>
  <c r="AM6" i="1"/>
  <c r="AM4" i="1"/>
  <c r="AM3" i="1"/>
  <c r="AP6" i="19" l="1"/>
  <c r="AP9" i="19" s="1"/>
  <c r="AJ18" i="17"/>
  <c r="AM5" i="1"/>
  <c r="AL5" i="1"/>
  <c r="N21" i="1"/>
  <c r="AJ5" i="1" s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AH3" i="17" l="1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H21" i="1"/>
  <c r="F5" i="1" s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<sst xmlns="http://schemas.openxmlformats.org/spreadsheetml/2006/main" count="548" uniqueCount="138">
  <si>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</si>
  <si>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</si>
  <si>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</si>
  <si>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</si>
  <si>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</si>
  <si>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</si>
  <si>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</si>
  <si>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</si>
  <si>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</si>
  <si>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</si>
  <si>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</si>
  <si>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</si>
  <si>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</si>
  <si>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</si>
  <si>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</si>
  <si>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</si>
  <si>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</si>
  <si>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</si>
  <si>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</si>
  <si>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</si>
  <si>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</si>
  <si>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</si>
  <si>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</si>
  <si>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</si>
  <si>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</si>
  <si>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</si>
  <si>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</si>
  <si>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</si>
  <si>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</si>
  <si>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</si>
  <si>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</si>
  <si>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</si>
  <si>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</si>
  <si>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</si>
  <si>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</si>
  <si>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</si>
  <si>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</si>
  <si>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</si>
  <si>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</si>
  <si>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</si>
  <si>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</si>
  <si>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</si>
  <si>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</si>
  <si>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</si>
  <si>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</si>
  <si>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</si>
  <si>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</si>
  <si>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</si>
  <si>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</si>
  <si>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</si>
  <si>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</si>
  <si>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</si>
  <si>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</si>
  <si>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</si>
  <si>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</si>
  <si>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</si>
  <si>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</si>
  <si>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</si>
  <si>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</si>
  <si>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</si>
  <si>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</si>
  <si>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</si>
  <si>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</si>
  <si>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</si>
  <si>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</si>
  <si>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</si>
  <si>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</si>
  <si>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</si>
  <si>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</si>
  <si>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</si>
  <si>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</si>
  <si>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</si>
  <si>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</si>
  <si>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</si>
  <si>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</si>
  <si>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</si>
  <si>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</si>
  <si>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</si>
  <si>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</si>
  <si>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</si>
  <si>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</si>
  <si>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</si>
  <si>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</si>
  <si>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</si>
  <si>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</si>
  <si>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</si>
  <si>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</si>
  <si>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</si>
  <si>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</si>
  <si>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</si>
  <si>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</si>
  <si>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</si>
  <si>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</si>
  <si>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</si>
  <si>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</si>
  <si>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</si>
  <si>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</si>
  <si>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</si>
  <si>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</si>
  <si>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</si>
  <si>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</si>
  <si>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</si>
  <si>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</si>
  <si>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</si>
  <si>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</si>
  <si>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</si>
  <si>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</si>
  <si>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</si>
  <si>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</si>
  <si>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</si>
  <si>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</si>
  <si>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</si>
  <si>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</si>
  <si>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</si>
  <si>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</si>
  <si>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</si>
  <si>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</si>
  <si>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</si>
  <si>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</si>
  <si>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</si>
  <si>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</si>
  <si>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</si>
  <si>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</si>
  <si>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</si>
  <si>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</si>
  <si>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</si>
  <si>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Makroekonomiskās prognozes 2023 un VTBI 2024-2026 | Fiskālās disciplīnas padome (fdp.gov.lv)</t>
  </si>
  <si>
    <t>2023Q3</t>
  </si>
  <si>
    <t>2023Q4</t>
  </si>
  <si>
    <t>2024Q1</t>
  </si>
  <si>
    <t>2024Q2</t>
  </si>
  <si>
    <t>Prognoze (10.06.2024)</t>
  </si>
  <si>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>.g. salīdzināmajās cenās</t>
    </r>
  </si>
  <si>
    <t>2024Q3</t>
  </si>
  <si>
    <r>
      <rPr>
        <b/>
        <sz val="11"/>
        <color rgb="FF000000"/>
        <rFont val="Arial"/>
        <family val="2"/>
        <charset val="186"/>
      </rPr>
      <t>2020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2020</t>
    </r>
    <r>
      <rPr>
        <sz val="11"/>
        <color rgb="FF000000"/>
        <rFont val="Arial"/>
        <family val="2"/>
        <charset val="186"/>
      </rPr>
      <t xml:space="preserve"> prices</t>
    </r>
  </si>
  <si>
    <t>Projection (10.06.2024)</t>
  </si>
  <si>
    <r>
      <t>In</t>
    </r>
    <r>
      <rPr>
        <b/>
        <sz val="10"/>
        <rFont val="Arial"/>
        <family val="2"/>
        <charset val="186"/>
      </rPr>
      <t xml:space="preserve"> 2020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</si>
  <si>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 xml:space="preserve">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</si>
</sst>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</cellStyleXfs>
  <cellXfs count="208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2" fontId="30" fillId="0" borderId="0" xfId="2" applyNumberFormat="1" applyFont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5" fontId="34" fillId="0" borderId="0" xfId="2" applyNumberFormat="1" applyFont="1"/>
    <xf numFmtId="0" fontId="34" fillId="0" borderId="0" xfId="2" applyFont="1"/>
    <xf numFmtId="0" fontId="36" fillId="0" borderId="0" xfId="2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0" fontId="6" fillId="0" borderId="0" xfId="2" applyFont="1" applyAlignment="1">
      <alignment horizontal="center"/>
    </xf>
    <xf numFmtId="2" fontId="34" fillId="0" borderId="0" xfId="2" applyNumberFormat="1" applyFont="1"/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2" fontId="34" fillId="0" borderId="0" xfId="2" applyNumberFormat="1" applyFont="1" applyAlignment="1"/>
    <xf numFmtId="0" fontId="6" fillId="7" borderId="0" xfId="0" applyFont="1" applyFill="1" applyAlignment="1">
      <alignment horizontal="center"/>
    </xf>
    <xf numFmtId="2" fontId="34" fillId="7" borderId="0" xfId="2" applyNumberFormat="1" applyFont="1" applyFill="1"/>
    <xf numFmtId="1" fontId="34" fillId="7" borderId="0" xfId="2" applyNumberFormat="1" applyFont="1" applyFill="1"/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6" fontId="7" fillId="7" borderId="0" xfId="0" applyNumberFormat="1" applyFont="1" applyFill="1" applyAlignment="1">
      <alignment horizontal="right"/>
    </xf>
    <xf numFmtId="165" fontId="4" fillId="0" borderId="0" xfId="2" applyNumberFormat="1" applyFont="1"/>
    <xf numFmtId="0" fontId="6" fillId="0" borderId="0" xfId="2" applyFont="1" applyBorder="1" applyAlignment="1">
      <alignment horizontal="right"/>
    </xf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5" fontId="7" fillId="0" borderId="0" xfId="0" applyNumberFormat="1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4" fontId="42" fillId="0" borderId="0" xfId="0" applyNumberFormat="1" applyFont="1" applyAlignment="1">
      <alignment horizontal="right" indent="1"/>
    </xf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164" fontId="7" fillId="0" borderId="0" xfId="0" applyNumberFormat="1" applyFont="1" applyFill="1"/>
    <xf numFmtId="0" fontId="4" fillId="0" borderId="0" xfId="0" applyFont="1" applyFill="1"/>
    <xf numFmtId="0" fontId="43" fillId="0" borderId="0" xfId="0" applyFont="1" applyFill="1"/>
    <xf numFmtId="167" fontId="42" fillId="0" borderId="0" xfId="0" applyNumberFormat="1" applyFont="1" applyFill="1" applyAlignment="1">
      <alignment horizontal="right" indent="1"/>
    </xf>
    <xf numFmtId="0" fontId="29" fillId="0" borderId="0" xfId="0" applyFont="1" applyFill="1" applyAlignment="1">
      <alignment horizontal="left"/>
    </xf>
    <xf numFmtId="164" fontId="7" fillId="0" borderId="0" xfId="1" applyNumberFormat="1" applyFont="1" applyFill="1" applyBorder="1"/>
    <xf numFmtId="0" fontId="22" fillId="0" borderId="0" xfId="0" applyFont="1" applyFill="1" applyAlignment="1">
      <alignment horizontal="center" vertical="center"/>
    </xf>
    <xf numFmtId="4" fontId="42" fillId="0" borderId="0" xfId="0" applyNumberFormat="1" applyFont="1" applyFill="1" applyAlignment="1">
      <alignment horizontal="right" indent="1"/>
    </xf>
    <xf numFmtId="0" fontId="7" fillId="0" borderId="0" xfId="0" applyFont="1" applyFill="1" applyAlignment="1">
      <alignment horizontal="right" wrapText="1"/>
    </xf>
    <xf numFmtId="1" fontId="0" fillId="0" borderId="0" xfId="0" applyNumberFormat="1" applyFill="1"/>
    <xf numFmtId="165" fontId="7" fillId="0" borderId="0" xfId="0" applyNumberFormat="1" applyFont="1" applyFill="1"/>
    <xf numFmtId="164" fontId="44" fillId="0" borderId="0" xfId="0" applyNumberFormat="1" applyFont="1" applyFill="1"/>
    <xf numFmtId="164" fontId="42" fillId="0" borderId="0" xfId="1" applyNumberFormat="1" applyFont="1" applyFill="1" applyAlignment="1">
      <alignment horizontal="right" indent="1"/>
    </xf>
    <xf numFmtId="164" fontId="26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67" fontId="39" fillId="0" borderId="0" xfId="0" applyNumberFormat="1" applyFont="1" applyFill="1"/>
    <xf numFmtId="164" fontId="39" fillId="0" borderId="0" xfId="1" applyNumberFormat="1" applyFont="1" applyFill="1"/>
    <xf numFmtId="3" fontId="39" fillId="0" borderId="0" xfId="0" applyNumberFormat="1" applyFont="1" applyFill="1"/>
    <xf numFmtId="167" fontId="20" fillId="0" borderId="0" xfId="0" applyNumberFormat="1" applyFont="1" applyFill="1"/>
    <xf numFmtId="165" fontId="24" fillId="0" borderId="0" xfId="0" applyNumberFormat="1" applyFont="1" applyFill="1"/>
    <xf numFmtId="164" fontId="24" fillId="0" borderId="0" xfId="1" applyNumberFormat="1" applyFont="1" applyFill="1"/>
    <xf numFmtId="0" fontId="23" fillId="0" borderId="0" xfId="2" applyFont="1" applyFill="1" applyBorder="1" applyAlignment="1">
      <alignment horizontal="right" vertical="center" wrapText="1"/>
    </xf>
    <xf numFmtId="165" fontId="24" fillId="0" borderId="0" xfId="1" applyNumberFormat="1" applyFont="1" applyFill="1"/>
    <xf numFmtId="164" fontId="4" fillId="0" borderId="0" xfId="0" applyNumberFormat="1" applyFont="1" applyFill="1"/>
    <xf numFmtId="164" fontId="7" fillId="0" borderId="0" xfId="1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0" fillId="0" borderId="0" xfId="0" applyFill="1"/>
    <xf numFmtId="1" fontId="24" fillId="0" borderId="0" xfId="0" applyNumberFormat="1" applyFont="1" applyFill="1"/>
    <xf numFmtId="166" fontId="0" fillId="0" borderId="0" xfId="0" applyNumberFormat="1" applyFill="1"/>
    <xf numFmtId="0" fontId="37" fillId="0" borderId="0" xfId="6" applyFont="1" applyFill="1"/>
    <xf numFmtId="0" fontId="45" fillId="7" borderId="0" xfId="6" applyFont="1" applyFill="1"/>
    <xf numFmtId="0" fontId="37" fillId="0" borderId="0" xfId="6" applyFont="1"/>
    <xf numFmtId="0" fontId="37" fillId="7" borderId="0" xfId="6" applyFont="1" applyFill="1"/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25" fillId="0" borderId="0" xfId="0" applyFont="1" applyFill="1" applyAlignment="1">
      <alignment horizontal="center"/>
    </xf>
    <xf numFmtId="165" fontId="30" fillId="0" borderId="0" xfId="2" applyNumberFormat="1" applyFont="1" applyFill="1"/>
    <xf numFmtId="165" fontId="34" fillId="0" borderId="0" xfId="2" applyNumberFormat="1" applyFont="1" applyFill="1"/>
    <xf numFmtId="0" fontId="34" fillId="0" borderId="0" xfId="2" applyFont="1" applyFill="1"/>
    <xf numFmtId="0" fontId="31" fillId="0" borderId="0" xfId="2" applyFont="1" applyFill="1" applyAlignment="1">
      <alignment horizontal="center" vertical="center" wrapText="1"/>
    </xf>
  </cellXfs>
  <cellStyles count="9">
    <cellStyle name="Bad" xfId="7" builtinId="27"/>
    <cellStyle name="Comma 2" xfId="4" xr:uid="{00000000-0005-0000-0000-000001000000}"/>
    <cellStyle name="Hyperlink" xfId="6" builtinId="8"/>
    <cellStyle name="Hyperlink 2" xfId="5" xr:uid="{00000000-0005-0000-0000-000004000000}"/>
    <cellStyle name="Normal" xfId="0" builtinId="0"/>
    <cellStyle name="Normal 2" xfId="2" xr:uid="{00000000-0005-0000-0000-000006000000}"/>
    <cellStyle name="Parasts 2" xfId="8" xr:uid="{A34556CD-30A0-4A9E-AE07-5F5D490658C0}"/>
    <cellStyle name="Percent" xfId="1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GDP'!$L$6:$L$45</c:f>
              <c:numCache>
                <c:formatCode>0.0</c:formatCode>
                <c:ptCount val="40"/>
                <c:pt idx="0">
                  <c:v>0.73642000284115505</c:v>
                </c:pt>
                <c:pt idx="1">
                  <c:v>1.3161043863891135</c:v>
                </c:pt>
                <c:pt idx="2">
                  <c:v>0.85223901743913222</c:v>
                </c:pt>
                <c:pt idx="3">
                  <c:v>1.5178361550784498</c:v>
                </c:pt>
                <c:pt idx="4">
                  <c:v>1.4950820029825878</c:v>
                </c:pt>
                <c:pt idx="5">
                  <c:v>2.1956764625711775</c:v>
                </c:pt>
                <c:pt idx="6">
                  <c:v>2.1850861741197951</c:v>
                </c:pt>
                <c:pt idx="7">
                  <c:v>1.5739891410502687</c:v>
                </c:pt>
                <c:pt idx="8">
                  <c:v>1.7829716144982972</c:v>
                </c:pt>
                <c:pt idx="9">
                  <c:v>1.184549051564336</c:v>
                </c:pt>
                <c:pt idx="10">
                  <c:v>1.0886371039474565</c:v>
                </c:pt>
                <c:pt idx="11">
                  <c:v>1.8053042798030452</c:v>
                </c:pt>
                <c:pt idx="12">
                  <c:v>2.0433260001599498</c:v>
                </c:pt>
                <c:pt idx="13">
                  <c:v>2.254410261302231</c:v>
                </c:pt>
                <c:pt idx="14">
                  <c:v>2.4079521564830837</c:v>
                </c:pt>
                <c:pt idx="15">
                  <c:v>1.9233754927999911</c:v>
                </c:pt>
                <c:pt idx="16">
                  <c:v>1.5451921900328187</c:v>
                </c:pt>
                <c:pt idx="17">
                  <c:v>0.86225813232070558</c:v>
                </c:pt>
                <c:pt idx="18">
                  <c:v>0.24437466565321847</c:v>
                </c:pt>
                <c:pt idx="19">
                  <c:v>-0.14780944590496473</c:v>
                </c:pt>
                <c:pt idx="20">
                  <c:v>-0.53615855400638901</c:v>
                </c:pt>
                <c:pt idx="21">
                  <c:v>-0.18835400351363332</c:v>
                </c:pt>
                <c:pt idx="22">
                  <c:v>-9.6587939382089676</c:v>
                </c:pt>
                <c:pt idx="23">
                  <c:v>-0.35827677801299068</c:v>
                </c:pt>
                <c:pt idx="24">
                  <c:v>-0.84559870618022959</c:v>
                </c:pt>
                <c:pt idx="25">
                  <c:v>-1.3769258126485988</c:v>
                </c:pt>
                <c:pt idx="26">
                  <c:v>9.8914078182155265</c:v>
                </c:pt>
                <c:pt idx="27">
                  <c:v>4.0768220372740531</c:v>
                </c:pt>
                <c:pt idx="28">
                  <c:v>5.0280538067222169</c:v>
                </c:pt>
                <c:pt idx="29">
                  <c:v>5.6793187111000787</c:v>
                </c:pt>
                <c:pt idx="30">
                  <c:v>4.9697337917964273</c:v>
                </c:pt>
                <c:pt idx="31">
                  <c:v>0.92698751015236003</c:v>
                </c:pt>
                <c:pt idx="32">
                  <c:v>0.71074725492743362</c:v>
                </c:pt>
                <c:pt idx="33">
                  <c:v>1.7871305241148366E-2</c:v>
                </c:pt>
                <c:pt idx="34">
                  <c:v>-0.17064445346769533</c:v>
                </c:pt>
                <c:pt idx="35">
                  <c:v>-0.74281126752839766</c:v>
                </c:pt>
                <c:pt idx="36">
                  <c:v>-0.82515244205178595</c:v>
                </c:pt>
                <c:pt idx="37">
                  <c:v>-0.21954164507561963</c:v>
                </c:pt>
                <c:pt idx="38">
                  <c:v>8.0245283081953847E-2</c:v>
                </c:pt>
                <c:pt idx="39">
                  <c:v>0.38604308420832212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GDP'!$M$6:$M$45</c:f>
              <c:numCache>
                <c:formatCode>0.0</c:formatCode>
                <c:ptCount val="40"/>
                <c:pt idx="0">
                  <c:v>0.71794633175138722</c:v>
                </c:pt>
                <c:pt idx="1">
                  <c:v>0.4600866523189524</c:v>
                </c:pt>
                <c:pt idx="2">
                  <c:v>0.41031626895563689</c:v>
                </c:pt>
                <c:pt idx="3">
                  <c:v>0.45209004847284184</c:v>
                </c:pt>
                <c:pt idx="4">
                  <c:v>0.14935667683591131</c:v>
                </c:pt>
                <c:pt idx="5">
                  <c:v>0.40084230201259857</c:v>
                </c:pt>
                <c:pt idx="6">
                  <c:v>0.29924566971130617</c:v>
                </c:pt>
                <c:pt idx="7">
                  <c:v>0.32971630171972643</c:v>
                </c:pt>
                <c:pt idx="8">
                  <c:v>0.78124271120026123</c:v>
                </c:pt>
                <c:pt idx="9">
                  <c:v>0.57081295145052835</c:v>
                </c:pt>
                <c:pt idx="10">
                  <c:v>0.868415962401479</c:v>
                </c:pt>
                <c:pt idx="11">
                  <c:v>0.79329028815582969</c:v>
                </c:pt>
                <c:pt idx="12">
                  <c:v>0.59053661243186673</c:v>
                </c:pt>
                <c:pt idx="13">
                  <c:v>0.49704519316622309</c:v>
                </c:pt>
                <c:pt idx="14">
                  <c:v>0.32553514169702708</c:v>
                </c:pt>
                <c:pt idx="15">
                  <c:v>0.3934221251254526</c:v>
                </c:pt>
                <c:pt idx="16">
                  <c:v>0.49577425284638138</c:v>
                </c:pt>
                <c:pt idx="17">
                  <c:v>0.89776152022436295</c:v>
                </c:pt>
                <c:pt idx="18">
                  <c:v>1.0257812860143076</c:v>
                </c:pt>
                <c:pt idx="19">
                  <c:v>1.0738618526213877</c:v>
                </c:pt>
                <c:pt idx="20">
                  <c:v>1.0097762788985631</c:v>
                </c:pt>
                <c:pt idx="21">
                  <c:v>0.96550256915442201</c:v>
                </c:pt>
                <c:pt idx="22">
                  <c:v>0.65260025384495568</c:v>
                </c:pt>
                <c:pt idx="23">
                  <c:v>0.62103770844288853</c:v>
                </c:pt>
                <c:pt idx="24">
                  <c:v>0.76396521890541846</c:v>
                </c:pt>
                <c:pt idx="25">
                  <c:v>0.58446126148598565</c:v>
                </c:pt>
                <c:pt idx="26">
                  <c:v>1.0740913752511001</c:v>
                </c:pt>
                <c:pt idx="27">
                  <c:v>1.1932399660458328</c:v>
                </c:pt>
                <c:pt idx="28">
                  <c:v>0.31603082063572174</c:v>
                </c:pt>
                <c:pt idx="29">
                  <c:v>0.29329340275422017</c:v>
                </c:pt>
                <c:pt idx="30">
                  <c:v>0.4376574099822475</c:v>
                </c:pt>
                <c:pt idx="31">
                  <c:v>0.24477597033069234</c:v>
                </c:pt>
                <c:pt idx="32">
                  <c:v>1.0124287577768749</c:v>
                </c:pt>
                <c:pt idx="33">
                  <c:v>1.3446946316784845</c:v>
                </c:pt>
                <c:pt idx="34">
                  <c:v>1.1965489065753496</c:v>
                </c:pt>
                <c:pt idx="35">
                  <c:v>1.508488328320593</c:v>
                </c:pt>
                <c:pt idx="36">
                  <c:v>1.6537397405521774</c:v>
                </c:pt>
                <c:pt idx="37">
                  <c:v>1.6530427469308113</c:v>
                </c:pt>
                <c:pt idx="38">
                  <c:v>1.800652141527417</c:v>
                </c:pt>
                <c:pt idx="39">
                  <c:v>1.6561145026707378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GDP'!$N$6:$N$45</c:f>
              <c:numCache>
                <c:formatCode>0.0</c:formatCode>
                <c:ptCount val="40"/>
                <c:pt idx="0">
                  <c:v>2.0139074849645269</c:v>
                </c:pt>
                <c:pt idx="1">
                  <c:v>-0.55323604943193638</c:v>
                </c:pt>
                <c:pt idx="2">
                  <c:v>1.137956066225936</c:v>
                </c:pt>
                <c:pt idx="3">
                  <c:v>9.7444072223182021E-2</c:v>
                </c:pt>
                <c:pt idx="4">
                  <c:v>-2.3648569815495941</c:v>
                </c:pt>
                <c:pt idx="5">
                  <c:v>-1.0168729987089893</c:v>
                </c:pt>
                <c:pt idx="6">
                  <c:v>-3.2911554078864973</c:v>
                </c:pt>
                <c:pt idx="7">
                  <c:v>-1.1626256164270778</c:v>
                </c:pt>
                <c:pt idx="8">
                  <c:v>-4.8703759854457247E-2</c:v>
                </c:pt>
                <c:pt idx="9">
                  <c:v>0.89751943156188896</c:v>
                </c:pt>
                <c:pt idx="10">
                  <c:v>3.6880317942205796</c:v>
                </c:pt>
                <c:pt idx="11">
                  <c:v>2.0156619741309201</c:v>
                </c:pt>
                <c:pt idx="12">
                  <c:v>1.9731809556061983</c:v>
                </c:pt>
                <c:pt idx="13">
                  <c:v>2.9563685858770898</c:v>
                </c:pt>
                <c:pt idx="14">
                  <c:v>1.3942787006367359</c:v>
                </c:pt>
                <c:pt idx="15">
                  <c:v>2.6138083805109043</c:v>
                </c:pt>
                <c:pt idx="16">
                  <c:v>2.9648562476025226</c:v>
                </c:pt>
                <c:pt idx="17">
                  <c:v>2.1999736136321055</c:v>
                </c:pt>
                <c:pt idx="18">
                  <c:v>1.4697187681244097</c:v>
                </c:pt>
                <c:pt idx="19">
                  <c:v>1.2648079049695235E-3</c:v>
                </c:pt>
                <c:pt idx="20">
                  <c:v>-1.3795949751869887</c:v>
                </c:pt>
                <c:pt idx="21">
                  <c:v>-0.86436172848560289</c:v>
                </c:pt>
                <c:pt idx="22">
                  <c:v>-2.1587028058815148</c:v>
                </c:pt>
                <c:pt idx="23">
                  <c:v>-0.25005626727761632</c:v>
                </c:pt>
                <c:pt idx="24">
                  <c:v>0.7045218130358234</c:v>
                </c:pt>
                <c:pt idx="25">
                  <c:v>0.53858327773476022</c:v>
                </c:pt>
                <c:pt idx="26">
                  <c:v>3.4696298288653002</c:v>
                </c:pt>
                <c:pt idx="27">
                  <c:v>1.9412218189019448</c:v>
                </c:pt>
                <c:pt idx="28">
                  <c:v>0.41244317941284941</c:v>
                </c:pt>
                <c:pt idx="29">
                  <c:v>0.62738740723417141</c:v>
                </c:pt>
                <c:pt idx="30">
                  <c:v>-0.19824267528767064</c:v>
                </c:pt>
                <c:pt idx="31">
                  <c:v>-0.43333956958544179</c:v>
                </c:pt>
                <c:pt idx="32">
                  <c:v>-1.0986482414730083</c:v>
                </c:pt>
                <c:pt idx="33">
                  <c:v>3.1456229460107745</c:v>
                </c:pt>
                <c:pt idx="34">
                  <c:v>1.6526509022028513</c:v>
                </c:pt>
                <c:pt idx="35">
                  <c:v>1.1029412227111912</c:v>
                </c:pt>
                <c:pt idx="36">
                  <c:v>3.1129541926294975</c:v>
                </c:pt>
                <c:pt idx="37">
                  <c:v>-2.3105164347377647</c:v>
                </c:pt>
                <c:pt idx="38">
                  <c:v>-1.2539811505316065</c:v>
                </c:pt>
                <c:pt idx="39">
                  <c:v>-1.0932313230017174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GDP'!$O$6:$O$45</c:f>
              <c:numCache>
                <c:formatCode>0.0</c:formatCode>
                <c:ptCount val="40"/>
                <c:pt idx="0">
                  <c:v>4.0928811192302135</c:v>
                </c:pt>
                <c:pt idx="1">
                  <c:v>1.951876708097845</c:v>
                </c:pt>
                <c:pt idx="2">
                  <c:v>0.64531558663022892</c:v>
                </c:pt>
                <c:pt idx="3">
                  <c:v>2.6517915927630948</c:v>
                </c:pt>
                <c:pt idx="4">
                  <c:v>1.7336102374099913</c:v>
                </c:pt>
                <c:pt idx="5">
                  <c:v>1.4891701887391531</c:v>
                </c:pt>
                <c:pt idx="6">
                  <c:v>3.7261355902337376</c:v>
                </c:pt>
                <c:pt idx="7">
                  <c:v>2.1369811444808193</c:v>
                </c:pt>
                <c:pt idx="8">
                  <c:v>1.8429584363483698</c:v>
                </c:pt>
                <c:pt idx="9">
                  <c:v>4.4286012738147731</c:v>
                </c:pt>
                <c:pt idx="10">
                  <c:v>3.0754738824456584</c:v>
                </c:pt>
                <c:pt idx="11">
                  <c:v>2.3585533531453464</c:v>
                </c:pt>
                <c:pt idx="12">
                  <c:v>5.5127925213847924</c:v>
                </c:pt>
                <c:pt idx="13">
                  <c:v>1.6640820372901377</c:v>
                </c:pt>
                <c:pt idx="14">
                  <c:v>6.5143004487079521</c:v>
                </c:pt>
                <c:pt idx="15">
                  <c:v>2.1200518999484328</c:v>
                </c:pt>
                <c:pt idx="16">
                  <c:v>0.57241103382660063</c:v>
                </c:pt>
                <c:pt idx="17">
                  <c:v>1.3656236170764637</c:v>
                </c:pt>
                <c:pt idx="18">
                  <c:v>-1.9949983329563277</c:v>
                </c:pt>
                <c:pt idx="19">
                  <c:v>1.9584019325199689</c:v>
                </c:pt>
                <c:pt idx="20">
                  <c:v>-2.6100003010198236</c:v>
                </c:pt>
                <c:pt idx="21">
                  <c:v>1.5305777938109046</c:v>
                </c:pt>
                <c:pt idx="22">
                  <c:v>-8.0323834583227018</c:v>
                </c:pt>
                <c:pt idx="23">
                  <c:v>0.25368428635017848</c:v>
                </c:pt>
                <c:pt idx="24">
                  <c:v>5.2939800910377288</c:v>
                </c:pt>
                <c:pt idx="25">
                  <c:v>1.1334113911982229</c:v>
                </c:pt>
                <c:pt idx="26">
                  <c:v>11.057159147062197</c:v>
                </c:pt>
                <c:pt idx="27">
                  <c:v>5.989206033763872</c:v>
                </c:pt>
                <c:pt idx="28">
                  <c:v>5.0095012289423932</c:v>
                </c:pt>
                <c:pt idx="29">
                  <c:v>8.9794182448797049</c:v>
                </c:pt>
                <c:pt idx="30">
                  <c:v>9.3183151085906477</c:v>
                </c:pt>
                <c:pt idx="31">
                  <c:v>7.8606789298197768</c:v>
                </c:pt>
                <c:pt idx="32">
                  <c:v>3.3940159814413859</c:v>
                </c:pt>
                <c:pt idx="33">
                  <c:v>-0.27081423355697098</c:v>
                </c:pt>
                <c:pt idx="34">
                  <c:v>-1.9003416389468402</c:v>
                </c:pt>
                <c:pt idx="35">
                  <c:v>-7.7336565233353722</c:v>
                </c:pt>
                <c:pt idx="36">
                  <c:v>-2.9629446437285702</c:v>
                </c:pt>
                <c:pt idx="37">
                  <c:v>-1.0541217504803673</c:v>
                </c:pt>
                <c:pt idx="38">
                  <c:v>-3.2464541925126449</c:v>
                </c:pt>
                <c:pt idx="39">
                  <c:v>0.15146129160651395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GDP'!$P$6:$P$45</c:f>
              <c:numCache>
                <c:formatCode>0.0</c:formatCode>
                <c:ptCount val="40"/>
                <c:pt idx="0">
                  <c:v>-2.6927956380565639</c:v>
                </c:pt>
                <c:pt idx="1">
                  <c:v>0.76140710962465841</c:v>
                </c:pt>
                <c:pt idx="2">
                  <c:v>7.7473483330306736E-2</c:v>
                </c:pt>
                <c:pt idx="3">
                  <c:v>-2.650484842379313</c:v>
                </c:pt>
                <c:pt idx="4">
                  <c:v>-0.17457018097053204</c:v>
                </c:pt>
                <c:pt idx="5">
                  <c:v>-2.3216922722085269</c:v>
                </c:pt>
                <c:pt idx="6">
                  <c:v>-3.6649944505841816</c:v>
                </c:pt>
                <c:pt idx="7">
                  <c:v>-7.5377856598209836E-2</c:v>
                </c:pt>
                <c:pt idx="8">
                  <c:v>-3.1661234081261371</c:v>
                </c:pt>
                <c:pt idx="9">
                  <c:v>-3.8658246900299411</c:v>
                </c:pt>
                <c:pt idx="10">
                  <c:v>-3.9322122136229924</c:v>
                </c:pt>
                <c:pt idx="11">
                  <c:v>-6.8473772561272392</c:v>
                </c:pt>
                <c:pt idx="12">
                  <c:v>-4.1012833077096049</c:v>
                </c:pt>
                <c:pt idx="13">
                  <c:v>-3.962784150945732</c:v>
                </c:pt>
                <c:pt idx="14">
                  <c:v>-3.199679378332168</c:v>
                </c:pt>
                <c:pt idx="15">
                  <c:v>-3.8727841328106374</c:v>
                </c:pt>
                <c:pt idx="16">
                  <c:v>-3.6891384480433151</c:v>
                </c:pt>
                <c:pt idx="17">
                  <c:v>-2.2515506746662743</c:v>
                </c:pt>
                <c:pt idx="18">
                  <c:v>-2.5302882002253457</c:v>
                </c:pt>
                <c:pt idx="19">
                  <c:v>0.28764394512491109</c:v>
                </c:pt>
                <c:pt idx="20">
                  <c:v>-0.52419697681038335</c:v>
                </c:pt>
                <c:pt idx="21">
                  <c:v>-2.5559138783231026</c:v>
                </c:pt>
                <c:pt idx="22">
                  <c:v>8.6478945118455464</c:v>
                </c:pt>
                <c:pt idx="23">
                  <c:v>-0.96383933601182292</c:v>
                </c:pt>
                <c:pt idx="24">
                  <c:v>-2.4068142660988907</c:v>
                </c:pt>
                <c:pt idx="25">
                  <c:v>-1.1579293958750323</c:v>
                </c:pt>
                <c:pt idx="26">
                  <c:v>-19.689240843319073</c:v>
                </c:pt>
                <c:pt idx="27">
                  <c:v>-10.031879071707694</c:v>
                </c:pt>
                <c:pt idx="28">
                  <c:v>-6.8678245616223599</c:v>
                </c:pt>
                <c:pt idx="29">
                  <c:v>-9.8512234726247527</c:v>
                </c:pt>
                <c:pt idx="30">
                  <c:v>-5.5564356383448406</c:v>
                </c:pt>
                <c:pt idx="31">
                  <c:v>-5.7608578130829189</c:v>
                </c:pt>
                <c:pt idx="32">
                  <c:v>-5.21910238359348</c:v>
                </c:pt>
                <c:pt idx="33">
                  <c:v>-2.9424067071915179</c:v>
                </c:pt>
                <c:pt idx="34">
                  <c:v>0.8412834063083191</c:v>
                </c:pt>
                <c:pt idx="35">
                  <c:v>5.010715353449446</c:v>
                </c:pt>
                <c:pt idx="36">
                  <c:v>2.3963432143536529</c:v>
                </c:pt>
                <c:pt idx="37">
                  <c:v>4.0643985524487283</c:v>
                </c:pt>
                <c:pt idx="38">
                  <c:v>2.7569455821813862</c:v>
                </c:pt>
                <c:pt idx="39">
                  <c:v>-0.12528325216583622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GDP'!$I$6:$J$45</c:f>
              <c:multiLvlStrCache>
                <c:ptCount val="40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5">
                    <c:v>2016</c:v>
                  </c:pt>
                  <c:pt idx="9">
                    <c:v>2017</c:v>
                  </c:pt>
                  <c:pt idx="13">
                    <c:v>2018</c:v>
                  </c:pt>
                  <c:pt idx="17">
                    <c:v>2019</c:v>
                  </c:pt>
                  <c:pt idx="21">
                    <c:v>2020</c:v>
                  </c:pt>
                  <c:pt idx="25">
                    <c:v>2021</c:v>
                  </c:pt>
                  <c:pt idx="29">
                    <c:v>2022</c:v>
                  </c:pt>
                  <c:pt idx="33">
                    <c:v>2023</c:v>
                  </c:pt>
                  <c:pt idx="37">
                    <c:v>2024</c:v>
                  </c:pt>
                </c:lvl>
              </c:multiLvlStrCache>
            </c:multiLvlStrRef>
          </c:cat>
          <c:val>
            <c:numRef>
              <c:f>'IKP, GDP'!$K$6:$K$45</c:f>
              <c:numCache>
                <c:formatCode>0.0</c:formatCode>
                <c:ptCount val="40"/>
                <c:pt idx="0">
                  <c:v>1.6843550654991102</c:v>
                </c:pt>
                <c:pt idx="1">
                  <c:v>2.7002865851332603</c:v>
                </c:pt>
                <c:pt idx="2">
                  <c:v>3.8405019458938261</c:v>
                </c:pt>
                <c:pt idx="3">
                  <c:v>4.4594680219187666</c:v>
                </c:pt>
                <c:pt idx="4">
                  <c:v>3.9426707949739015</c:v>
                </c:pt>
                <c:pt idx="5">
                  <c:v>3.8049166234832121</c:v>
                </c:pt>
                <c:pt idx="6">
                  <c:v>2.7908062411267087</c:v>
                </c:pt>
                <c:pt idx="7">
                  <c:v>1.1931287745294394</c:v>
                </c:pt>
                <c:pt idx="8">
                  <c:v>2.6219124644306646</c:v>
                </c:pt>
                <c:pt idx="9">
                  <c:v>2.5452345061139914</c:v>
                </c:pt>
                <c:pt idx="10">
                  <c:v>2.7347085230169377</c:v>
                </c:pt>
                <c:pt idx="11">
                  <c:v>3.6965398358594692</c:v>
                </c:pt>
                <c:pt idx="12">
                  <c:v>3.3179117459425367</c:v>
                </c:pt>
                <c:pt idx="13">
                  <c:v>3.5520574184491061</c:v>
                </c:pt>
                <c:pt idx="14">
                  <c:v>4.4611822965996861</c:v>
                </c:pt>
                <c:pt idx="15">
                  <c:v>4.119031644551896</c:v>
                </c:pt>
                <c:pt idx="16">
                  <c:v>4.1381936872960878</c:v>
                </c:pt>
                <c:pt idx="17">
                  <c:v>2.8234772368662897</c:v>
                </c:pt>
                <c:pt idx="18">
                  <c:v>1.0943391270694658</c:v>
                </c:pt>
                <c:pt idx="19">
                  <c:v>0.91694578980063834</c:v>
                </c:pt>
                <c:pt idx="20">
                  <c:v>-0.51957605846755239</c:v>
                </c:pt>
                <c:pt idx="21">
                  <c:v>-0.83217214292651276</c:v>
                </c:pt>
                <c:pt idx="22">
                  <c:v>-10.698842453746204</c:v>
                </c:pt>
                <c:pt idx="23">
                  <c:v>-1.1380502154779482</c:v>
                </c:pt>
                <c:pt idx="24">
                  <c:v>5.8793098459908322E-3</c:v>
                </c:pt>
                <c:pt idx="25">
                  <c:v>0.16465705640833495</c:v>
                </c:pt>
                <c:pt idx="26">
                  <c:v>12.629227546317212</c:v>
                </c:pt>
                <c:pt idx="27">
                  <c:v>8.4905701922072261</c:v>
                </c:pt>
                <c:pt idx="28">
                  <c:v>7.1582692807133697</c:v>
                </c:pt>
                <c:pt idx="29">
                  <c:v>7.1167317587254253</c:v>
                </c:pt>
                <c:pt idx="30">
                  <c:v>5.4221915291519096</c:v>
                </c:pt>
                <c:pt idx="31">
                  <c:v>-2.2035003455769253</c:v>
                </c:pt>
                <c:pt idx="32">
                  <c:v>-0.84936470408153442</c:v>
                </c:pt>
                <c:pt idx="33">
                  <c:v>0.32513604670831864</c:v>
                </c:pt>
                <c:pt idx="34">
                  <c:v>0.95202103039746522</c:v>
                </c:pt>
                <c:pt idx="35">
                  <c:v>2.2894721385088523</c:v>
                </c:pt>
                <c:pt idx="36">
                  <c:v>1.1261332996592488</c:v>
                </c:pt>
                <c:pt idx="37">
                  <c:v>0.17168441362016562</c:v>
                </c:pt>
                <c:pt idx="38">
                  <c:v>-4.3466195002728192E-2</c:v>
                </c:pt>
                <c:pt idx="39">
                  <c:v>-0.96754230507658523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GDP'!$L$7:$L$45</c:f>
              <c:numCache>
                <c:formatCode>0.0</c:formatCode>
                <c:ptCount val="39"/>
                <c:pt idx="0">
                  <c:v>1.3161043863891135</c:v>
                </c:pt>
                <c:pt idx="1">
                  <c:v>0.85223901743913222</c:v>
                </c:pt>
                <c:pt idx="2">
                  <c:v>1.5178361550784498</c:v>
                </c:pt>
                <c:pt idx="3">
                  <c:v>1.4950820029825878</c:v>
                </c:pt>
                <c:pt idx="4">
                  <c:v>2.1956764625711775</c:v>
                </c:pt>
                <c:pt idx="5">
                  <c:v>2.1850861741197951</c:v>
                </c:pt>
                <c:pt idx="6">
                  <c:v>1.5739891410502687</c:v>
                </c:pt>
                <c:pt idx="7">
                  <c:v>1.7829716144982972</c:v>
                </c:pt>
                <c:pt idx="8">
                  <c:v>1.184549051564336</c:v>
                </c:pt>
                <c:pt idx="9">
                  <c:v>1.0886371039474565</c:v>
                </c:pt>
                <c:pt idx="10">
                  <c:v>1.8053042798030452</c:v>
                </c:pt>
                <c:pt idx="11">
                  <c:v>2.0433260001599498</c:v>
                </c:pt>
                <c:pt idx="12">
                  <c:v>2.254410261302231</c:v>
                </c:pt>
                <c:pt idx="13">
                  <c:v>2.4079521564830837</c:v>
                </c:pt>
                <c:pt idx="14">
                  <c:v>1.9233754927999911</c:v>
                </c:pt>
                <c:pt idx="15">
                  <c:v>1.5451921900328187</c:v>
                </c:pt>
                <c:pt idx="16">
                  <c:v>0.86225813232070558</c:v>
                </c:pt>
                <c:pt idx="17">
                  <c:v>0.24437466565321847</c:v>
                </c:pt>
                <c:pt idx="18">
                  <c:v>-0.14780944590496473</c:v>
                </c:pt>
                <c:pt idx="19">
                  <c:v>-0.53615855400638901</c:v>
                </c:pt>
                <c:pt idx="20">
                  <c:v>-0.18835400351363332</c:v>
                </c:pt>
                <c:pt idx="21">
                  <c:v>-9.6587939382089676</c:v>
                </c:pt>
                <c:pt idx="22">
                  <c:v>-0.35827677801299068</c:v>
                </c:pt>
                <c:pt idx="23">
                  <c:v>-0.84559870618022959</c:v>
                </c:pt>
                <c:pt idx="24">
                  <c:v>-1.3769258126485988</c:v>
                </c:pt>
                <c:pt idx="25">
                  <c:v>9.8914078182155265</c:v>
                </c:pt>
                <c:pt idx="26">
                  <c:v>4.0768220372740531</c:v>
                </c:pt>
                <c:pt idx="27">
                  <c:v>5.0280538067222169</c:v>
                </c:pt>
                <c:pt idx="28">
                  <c:v>5.6793187111000787</c:v>
                </c:pt>
                <c:pt idx="29">
                  <c:v>4.9697337917964273</c:v>
                </c:pt>
                <c:pt idx="30">
                  <c:v>0.92698751015236003</c:v>
                </c:pt>
                <c:pt idx="31">
                  <c:v>0.71074725492743362</c:v>
                </c:pt>
                <c:pt idx="32">
                  <c:v>1.7871305241148366E-2</c:v>
                </c:pt>
                <c:pt idx="33">
                  <c:v>-0.17064445346769533</c:v>
                </c:pt>
                <c:pt idx="34">
                  <c:v>-0.74281126752839766</c:v>
                </c:pt>
                <c:pt idx="35">
                  <c:v>-0.82515244205178595</c:v>
                </c:pt>
                <c:pt idx="36">
                  <c:v>-0.21954164507561963</c:v>
                </c:pt>
                <c:pt idx="37">
                  <c:v>8.0245283081953847E-2</c:v>
                </c:pt>
                <c:pt idx="38">
                  <c:v>0.38604308420832212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GDP'!$M$7:$M$45</c:f>
              <c:numCache>
                <c:formatCode>0.0</c:formatCode>
                <c:ptCount val="39"/>
                <c:pt idx="0">
                  <c:v>0.4600866523189524</c:v>
                </c:pt>
                <c:pt idx="1">
                  <c:v>0.41031626895563689</c:v>
                </c:pt>
                <c:pt idx="2">
                  <c:v>0.45209004847284184</c:v>
                </c:pt>
                <c:pt idx="3">
                  <c:v>0.14935667683591131</c:v>
                </c:pt>
                <c:pt idx="4">
                  <c:v>0.40084230201259857</c:v>
                </c:pt>
                <c:pt idx="5">
                  <c:v>0.29924566971130617</c:v>
                </c:pt>
                <c:pt idx="6">
                  <c:v>0.32971630171972643</c:v>
                </c:pt>
                <c:pt idx="7">
                  <c:v>0.78124271120026123</c:v>
                </c:pt>
                <c:pt idx="8">
                  <c:v>0.57081295145052835</c:v>
                </c:pt>
                <c:pt idx="9">
                  <c:v>0.868415962401479</c:v>
                </c:pt>
                <c:pt idx="10">
                  <c:v>0.79329028815582969</c:v>
                </c:pt>
                <c:pt idx="11">
                  <c:v>0.59053661243186673</c:v>
                </c:pt>
                <c:pt idx="12">
                  <c:v>0.49704519316622309</c:v>
                </c:pt>
                <c:pt idx="13">
                  <c:v>0.32553514169702708</c:v>
                </c:pt>
                <c:pt idx="14">
                  <c:v>0.3934221251254526</c:v>
                </c:pt>
                <c:pt idx="15">
                  <c:v>0.49577425284638138</c:v>
                </c:pt>
                <c:pt idx="16">
                  <c:v>0.89776152022436295</c:v>
                </c:pt>
                <c:pt idx="17">
                  <c:v>1.0257812860143076</c:v>
                </c:pt>
                <c:pt idx="18">
                  <c:v>1.0738618526213877</c:v>
                </c:pt>
                <c:pt idx="19">
                  <c:v>1.0097762788985631</c:v>
                </c:pt>
                <c:pt idx="20">
                  <c:v>0.96550256915442201</c:v>
                </c:pt>
                <c:pt idx="21">
                  <c:v>0.65260025384495568</c:v>
                </c:pt>
                <c:pt idx="22">
                  <c:v>0.62103770844288853</c:v>
                </c:pt>
                <c:pt idx="23">
                  <c:v>0.76396521890541846</c:v>
                </c:pt>
                <c:pt idx="24">
                  <c:v>0.58446126148598565</c:v>
                </c:pt>
                <c:pt idx="25">
                  <c:v>1.0740913752511001</c:v>
                </c:pt>
                <c:pt idx="26">
                  <c:v>1.1932399660458328</c:v>
                </c:pt>
                <c:pt idx="27">
                  <c:v>0.31603082063572174</c:v>
                </c:pt>
                <c:pt idx="28">
                  <c:v>0.29329340275422017</c:v>
                </c:pt>
                <c:pt idx="29">
                  <c:v>0.4376574099822475</c:v>
                </c:pt>
                <c:pt idx="30">
                  <c:v>0.24477597033069234</c:v>
                </c:pt>
                <c:pt idx="31">
                  <c:v>1.0124287577768749</c:v>
                </c:pt>
                <c:pt idx="32">
                  <c:v>1.3446946316784845</c:v>
                </c:pt>
                <c:pt idx="33">
                  <c:v>1.1965489065753496</c:v>
                </c:pt>
                <c:pt idx="34">
                  <c:v>1.508488328320593</c:v>
                </c:pt>
                <c:pt idx="35">
                  <c:v>1.6537397405521774</c:v>
                </c:pt>
                <c:pt idx="36">
                  <c:v>1.6530427469308113</c:v>
                </c:pt>
                <c:pt idx="37">
                  <c:v>1.800652141527417</c:v>
                </c:pt>
                <c:pt idx="38">
                  <c:v>1.6561145026707378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GDP'!$N$7:$N$45</c:f>
              <c:numCache>
                <c:formatCode>0.0</c:formatCode>
                <c:ptCount val="39"/>
                <c:pt idx="0">
                  <c:v>-0.55323604943193638</c:v>
                </c:pt>
                <c:pt idx="1">
                  <c:v>1.137956066225936</c:v>
                </c:pt>
                <c:pt idx="2">
                  <c:v>9.7444072223182021E-2</c:v>
                </c:pt>
                <c:pt idx="3">
                  <c:v>-2.3648569815495941</c:v>
                </c:pt>
                <c:pt idx="4">
                  <c:v>-1.0168729987089893</c:v>
                </c:pt>
                <c:pt idx="5">
                  <c:v>-3.2911554078864973</c:v>
                </c:pt>
                <c:pt idx="6">
                  <c:v>-1.1626256164270778</c:v>
                </c:pt>
                <c:pt idx="7">
                  <c:v>-4.8703759854457247E-2</c:v>
                </c:pt>
                <c:pt idx="8">
                  <c:v>0.89751943156188896</c:v>
                </c:pt>
                <c:pt idx="9">
                  <c:v>3.6880317942205796</c:v>
                </c:pt>
                <c:pt idx="10">
                  <c:v>2.0156619741309201</c:v>
                </c:pt>
                <c:pt idx="11">
                  <c:v>1.9731809556061983</c:v>
                </c:pt>
                <c:pt idx="12">
                  <c:v>2.9563685858770898</c:v>
                </c:pt>
                <c:pt idx="13">
                  <c:v>1.3942787006367359</c:v>
                </c:pt>
                <c:pt idx="14">
                  <c:v>2.6138083805109043</c:v>
                </c:pt>
                <c:pt idx="15">
                  <c:v>2.9648562476025226</c:v>
                </c:pt>
                <c:pt idx="16">
                  <c:v>2.1999736136321055</c:v>
                </c:pt>
                <c:pt idx="17">
                  <c:v>1.4697187681244097</c:v>
                </c:pt>
                <c:pt idx="18">
                  <c:v>1.2648079049695235E-3</c:v>
                </c:pt>
                <c:pt idx="19">
                  <c:v>-1.3795949751869887</c:v>
                </c:pt>
                <c:pt idx="20">
                  <c:v>-0.86436172848560289</c:v>
                </c:pt>
                <c:pt idx="21">
                  <c:v>-2.1587028058815148</c:v>
                </c:pt>
                <c:pt idx="22">
                  <c:v>-0.25005626727761632</c:v>
                </c:pt>
                <c:pt idx="23">
                  <c:v>0.7045218130358234</c:v>
                </c:pt>
                <c:pt idx="24">
                  <c:v>0.53858327773476022</c:v>
                </c:pt>
                <c:pt idx="25">
                  <c:v>3.4696298288653002</c:v>
                </c:pt>
                <c:pt idx="26">
                  <c:v>1.9412218189019448</c:v>
                </c:pt>
                <c:pt idx="27">
                  <c:v>0.41244317941284941</c:v>
                </c:pt>
                <c:pt idx="28">
                  <c:v>0.62738740723417141</c:v>
                </c:pt>
                <c:pt idx="29">
                  <c:v>-0.19824267528767064</c:v>
                </c:pt>
                <c:pt idx="30">
                  <c:v>-0.43333956958544179</c:v>
                </c:pt>
                <c:pt idx="31">
                  <c:v>-1.0986482414730083</c:v>
                </c:pt>
                <c:pt idx="32">
                  <c:v>3.1456229460107745</c:v>
                </c:pt>
                <c:pt idx="33">
                  <c:v>1.6526509022028513</c:v>
                </c:pt>
                <c:pt idx="34">
                  <c:v>1.1029412227111912</c:v>
                </c:pt>
                <c:pt idx="35">
                  <c:v>3.1129541926294975</c:v>
                </c:pt>
                <c:pt idx="36">
                  <c:v>-2.3105164347377647</c:v>
                </c:pt>
                <c:pt idx="37">
                  <c:v>-1.2539811505316065</c:v>
                </c:pt>
                <c:pt idx="38">
                  <c:v>-1.0932313230017174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GDP'!$O$7:$O$45</c:f>
              <c:numCache>
                <c:formatCode>0.0</c:formatCode>
                <c:ptCount val="39"/>
                <c:pt idx="0">
                  <c:v>1.951876708097845</c:v>
                </c:pt>
                <c:pt idx="1">
                  <c:v>0.64531558663022892</c:v>
                </c:pt>
                <c:pt idx="2">
                  <c:v>2.6517915927630948</c:v>
                </c:pt>
                <c:pt idx="3">
                  <c:v>1.7336102374099913</c:v>
                </c:pt>
                <c:pt idx="4">
                  <c:v>1.4891701887391531</c:v>
                </c:pt>
                <c:pt idx="5">
                  <c:v>3.7261355902337376</c:v>
                </c:pt>
                <c:pt idx="6">
                  <c:v>2.1369811444808193</c:v>
                </c:pt>
                <c:pt idx="7">
                  <c:v>1.8429584363483698</c:v>
                </c:pt>
                <c:pt idx="8">
                  <c:v>4.4286012738147731</c:v>
                </c:pt>
                <c:pt idx="9">
                  <c:v>3.0754738824456584</c:v>
                </c:pt>
                <c:pt idx="10">
                  <c:v>2.3585533531453464</c:v>
                </c:pt>
                <c:pt idx="11">
                  <c:v>5.5127925213847924</c:v>
                </c:pt>
                <c:pt idx="12">
                  <c:v>1.6640820372901377</c:v>
                </c:pt>
                <c:pt idx="13">
                  <c:v>6.5143004487079521</c:v>
                </c:pt>
                <c:pt idx="14">
                  <c:v>2.1200518999484328</c:v>
                </c:pt>
                <c:pt idx="15">
                  <c:v>0.57241103382660063</c:v>
                </c:pt>
                <c:pt idx="16">
                  <c:v>1.3656236170764637</c:v>
                </c:pt>
                <c:pt idx="17">
                  <c:v>-1.9949983329563277</c:v>
                </c:pt>
                <c:pt idx="18">
                  <c:v>1.9584019325199689</c:v>
                </c:pt>
                <c:pt idx="19">
                  <c:v>-2.6100003010198236</c:v>
                </c:pt>
                <c:pt idx="20">
                  <c:v>1.5305777938109046</c:v>
                </c:pt>
                <c:pt idx="21">
                  <c:v>-8.0323834583227018</c:v>
                </c:pt>
                <c:pt idx="22">
                  <c:v>0.25368428635017848</c:v>
                </c:pt>
                <c:pt idx="23">
                  <c:v>5.2939800910377288</c:v>
                </c:pt>
                <c:pt idx="24">
                  <c:v>1.1334113911982229</c:v>
                </c:pt>
                <c:pt idx="25">
                  <c:v>11.057159147062197</c:v>
                </c:pt>
                <c:pt idx="26">
                  <c:v>5.989206033763872</c:v>
                </c:pt>
                <c:pt idx="27">
                  <c:v>5.0095012289423932</c:v>
                </c:pt>
                <c:pt idx="28">
                  <c:v>8.9794182448797049</c:v>
                </c:pt>
                <c:pt idx="29">
                  <c:v>9.3183151085906477</c:v>
                </c:pt>
                <c:pt idx="30">
                  <c:v>7.8606789298197768</c:v>
                </c:pt>
                <c:pt idx="31">
                  <c:v>3.3940159814413859</c:v>
                </c:pt>
                <c:pt idx="32">
                  <c:v>-0.27081423355697098</c:v>
                </c:pt>
                <c:pt idx="33">
                  <c:v>-1.9003416389468402</c:v>
                </c:pt>
                <c:pt idx="34">
                  <c:v>-7.7336565233353722</c:v>
                </c:pt>
                <c:pt idx="35">
                  <c:v>-2.9629446437285702</c:v>
                </c:pt>
                <c:pt idx="36">
                  <c:v>-1.0541217504803673</c:v>
                </c:pt>
                <c:pt idx="37">
                  <c:v>-3.2464541925126449</c:v>
                </c:pt>
                <c:pt idx="38">
                  <c:v>0.15146129160651395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'IKP, GDP'!$J$7:$J$45</c:f>
              <c:strCache>
                <c:ptCount val="3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</c:strCache>
            </c:strRef>
          </c:cat>
          <c:val>
            <c:numRef>
              <c:f>'IKP, GDP'!$P$7:$P$45</c:f>
              <c:numCache>
                <c:formatCode>0.0</c:formatCode>
                <c:ptCount val="39"/>
                <c:pt idx="0">
                  <c:v>0.76140710962465841</c:v>
                </c:pt>
                <c:pt idx="1">
                  <c:v>7.7473483330306736E-2</c:v>
                </c:pt>
                <c:pt idx="2">
                  <c:v>-2.650484842379313</c:v>
                </c:pt>
                <c:pt idx="3">
                  <c:v>-0.17457018097053204</c:v>
                </c:pt>
                <c:pt idx="4">
                  <c:v>-2.3216922722085269</c:v>
                </c:pt>
                <c:pt idx="5">
                  <c:v>-3.6649944505841816</c:v>
                </c:pt>
                <c:pt idx="6">
                  <c:v>-7.5377856598209836E-2</c:v>
                </c:pt>
                <c:pt idx="7">
                  <c:v>-3.1661234081261371</c:v>
                </c:pt>
                <c:pt idx="8">
                  <c:v>-3.8658246900299411</c:v>
                </c:pt>
                <c:pt idx="9">
                  <c:v>-3.9322122136229924</c:v>
                </c:pt>
                <c:pt idx="10">
                  <c:v>-6.8473772561272392</c:v>
                </c:pt>
                <c:pt idx="11">
                  <c:v>-4.1012833077096049</c:v>
                </c:pt>
                <c:pt idx="12">
                  <c:v>-3.962784150945732</c:v>
                </c:pt>
                <c:pt idx="13">
                  <c:v>-3.199679378332168</c:v>
                </c:pt>
                <c:pt idx="14">
                  <c:v>-3.8727841328106374</c:v>
                </c:pt>
                <c:pt idx="15">
                  <c:v>-3.6891384480433151</c:v>
                </c:pt>
                <c:pt idx="16">
                  <c:v>-2.2515506746662743</c:v>
                </c:pt>
                <c:pt idx="17">
                  <c:v>-2.5302882002253457</c:v>
                </c:pt>
                <c:pt idx="18">
                  <c:v>0.28764394512491109</c:v>
                </c:pt>
                <c:pt idx="19">
                  <c:v>-0.52419697681038335</c:v>
                </c:pt>
                <c:pt idx="20">
                  <c:v>-2.5559138783231026</c:v>
                </c:pt>
                <c:pt idx="21">
                  <c:v>8.6478945118455464</c:v>
                </c:pt>
                <c:pt idx="22">
                  <c:v>-0.96383933601182292</c:v>
                </c:pt>
                <c:pt idx="23">
                  <c:v>-2.4068142660988907</c:v>
                </c:pt>
                <c:pt idx="24">
                  <c:v>-1.1579293958750323</c:v>
                </c:pt>
                <c:pt idx="25">
                  <c:v>-19.689240843319073</c:v>
                </c:pt>
                <c:pt idx="26">
                  <c:v>-10.031879071707694</c:v>
                </c:pt>
                <c:pt idx="27">
                  <c:v>-6.8678245616223599</c:v>
                </c:pt>
                <c:pt idx="28">
                  <c:v>-9.8512234726247527</c:v>
                </c:pt>
                <c:pt idx="29">
                  <c:v>-5.5564356383448406</c:v>
                </c:pt>
                <c:pt idx="30">
                  <c:v>-5.7608578130829189</c:v>
                </c:pt>
                <c:pt idx="31">
                  <c:v>-5.21910238359348</c:v>
                </c:pt>
                <c:pt idx="32">
                  <c:v>-2.9424067071915179</c:v>
                </c:pt>
                <c:pt idx="33">
                  <c:v>0.8412834063083191</c:v>
                </c:pt>
                <c:pt idx="34">
                  <c:v>5.010715353449446</c:v>
                </c:pt>
                <c:pt idx="35">
                  <c:v>2.3963432143536529</c:v>
                </c:pt>
                <c:pt idx="36">
                  <c:v>4.0643985524487283</c:v>
                </c:pt>
                <c:pt idx="37">
                  <c:v>2.7569455821813862</c:v>
                </c:pt>
                <c:pt idx="38">
                  <c:v>-0.12528325216583622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'IKP, GDP'!$I$7:$J$45</c:f>
              <c:multiLvlStrCache>
                <c:ptCount val="3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'IKP, GDP'!$K$7:$K$45</c:f>
              <c:numCache>
                <c:formatCode>0.0</c:formatCode>
                <c:ptCount val="39"/>
                <c:pt idx="0">
                  <c:v>2.7002865851332603</c:v>
                </c:pt>
                <c:pt idx="1">
                  <c:v>3.8405019458938261</c:v>
                </c:pt>
                <c:pt idx="2">
                  <c:v>4.4594680219187666</c:v>
                </c:pt>
                <c:pt idx="3">
                  <c:v>3.9426707949739015</c:v>
                </c:pt>
                <c:pt idx="4">
                  <c:v>3.8049166234832121</c:v>
                </c:pt>
                <c:pt idx="5">
                  <c:v>2.7908062411267087</c:v>
                </c:pt>
                <c:pt idx="6">
                  <c:v>1.1931287745294394</c:v>
                </c:pt>
                <c:pt idx="7">
                  <c:v>2.6219124644306646</c:v>
                </c:pt>
                <c:pt idx="8">
                  <c:v>2.5452345061139914</c:v>
                </c:pt>
                <c:pt idx="9">
                  <c:v>2.7347085230169377</c:v>
                </c:pt>
                <c:pt idx="10">
                  <c:v>3.6965398358594692</c:v>
                </c:pt>
                <c:pt idx="11">
                  <c:v>3.3179117459425367</c:v>
                </c:pt>
                <c:pt idx="12">
                  <c:v>3.5520574184491061</c:v>
                </c:pt>
                <c:pt idx="13">
                  <c:v>4.4611822965996861</c:v>
                </c:pt>
                <c:pt idx="14">
                  <c:v>4.119031644551896</c:v>
                </c:pt>
                <c:pt idx="15">
                  <c:v>4.1381936872960878</c:v>
                </c:pt>
                <c:pt idx="16">
                  <c:v>2.8234772368662897</c:v>
                </c:pt>
                <c:pt idx="17">
                  <c:v>1.0943391270694658</c:v>
                </c:pt>
                <c:pt idx="18">
                  <c:v>0.91694578980063834</c:v>
                </c:pt>
                <c:pt idx="19">
                  <c:v>-0.51957605846755239</c:v>
                </c:pt>
                <c:pt idx="20">
                  <c:v>-0.83217214292651276</c:v>
                </c:pt>
                <c:pt idx="21">
                  <c:v>-10.698842453746204</c:v>
                </c:pt>
                <c:pt idx="22">
                  <c:v>-1.1380502154779482</c:v>
                </c:pt>
                <c:pt idx="23">
                  <c:v>5.8793098459908322E-3</c:v>
                </c:pt>
                <c:pt idx="24">
                  <c:v>0.16465705640833495</c:v>
                </c:pt>
                <c:pt idx="25">
                  <c:v>12.629227546317212</c:v>
                </c:pt>
                <c:pt idx="26">
                  <c:v>8.4905701922072261</c:v>
                </c:pt>
                <c:pt idx="27">
                  <c:v>7.1582692807133697</c:v>
                </c:pt>
                <c:pt idx="28">
                  <c:v>7.1167317587254253</c:v>
                </c:pt>
                <c:pt idx="29">
                  <c:v>5.4221915291519096</c:v>
                </c:pt>
                <c:pt idx="30">
                  <c:v>-2.2035003455769253</c:v>
                </c:pt>
                <c:pt idx="31">
                  <c:v>-0.84936470408153442</c:v>
                </c:pt>
                <c:pt idx="32">
                  <c:v>0.32513604670831864</c:v>
                </c:pt>
                <c:pt idx="33">
                  <c:v>0.95202103039746522</c:v>
                </c:pt>
                <c:pt idx="34">
                  <c:v>2.2894721385088523</c:v>
                </c:pt>
                <c:pt idx="35">
                  <c:v>1.1261332996592488</c:v>
                </c:pt>
                <c:pt idx="36">
                  <c:v>0.17168441362016562</c:v>
                </c:pt>
                <c:pt idx="37">
                  <c:v>-4.3466195002728192E-2</c:v>
                </c:pt>
                <c:pt idx="38">
                  <c:v>-0.96754230507658523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570478732536553"/>
          <c:y val="9.8915031243739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43"/>
                <c:pt idx="0">
                  <c:v>2450.6999999999998</c:v>
                </c:pt>
                <c:pt idx="1">
                  <c:v>2493.4</c:v>
                </c:pt>
                <c:pt idx="2">
                  <c:v>2625.5</c:v>
                </c:pt>
                <c:pt idx="3">
                  <c:v>2816.7</c:v>
                </c:pt>
                <c:pt idx="4">
                  <c:v>2476.5</c:v>
                </c:pt>
                <c:pt idx="5">
                  <c:v>2555.1999999999998</c:v>
                </c:pt>
                <c:pt idx="6">
                  <c:v>2663.4</c:v>
                </c:pt>
                <c:pt idx="7">
                  <c:v>2809.5</c:v>
                </c:pt>
                <c:pt idx="8">
                  <c:v>2391.5</c:v>
                </c:pt>
                <c:pt idx="9">
                  <c:v>2569.5</c:v>
                </c:pt>
                <c:pt idx="10">
                  <c:v>2678.2</c:v>
                </c:pt>
                <c:pt idx="11">
                  <c:v>2850.8</c:v>
                </c:pt>
                <c:pt idx="12">
                  <c:v>2719.6</c:v>
                </c:pt>
                <c:pt idx="13">
                  <c:v>2783.8</c:v>
                </c:pt>
                <c:pt idx="14">
                  <c:v>2956.9</c:v>
                </c:pt>
                <c:pt idx="15">
                  <c:v>3187</c:v>
                </c:pt>
                <c:pt idx="16">
                  <c:v>2969.9</c:v>
                </c:pt>
                <c:pt idx="17">
                  <c:v>3193.3</c:v>
                </c:pt>
                <c:pt idx="18">
                  <c:v>3189.7</c:v>
                </c:pt>
                <c:pt idx="19">
                  <c:v>3420.5</c:v>
                </c:pt>
                <c:pt idx="20">
                  <c:v>3123.6</c:v>
                </c:pt>
                <c:pt idx="21">
                  <c:v>3158.2</c:v>
                </c:pt>
                <c:pt idx="22">
                  <c:v>3298.5</c:v>
                </c:pt>
                <c:pt idx="23">
                  <c:v>3385.3</c:v>
                </c:pt>
                <c:pt idx="24">
                  <c:v>3266.4</c:v>
                </c:pt>
                <c:pt idx="25">
                  <c:v>2842.7</c:v>
                </c:pt>
                <c:pt idx="26">
                  <c:v>3452.8</c:v>
                </c:pt>
                <c:pt idx="27">
                  <c:v>3742.7</c:v>
                </c:pt>
                <c:pt idx="28">
                  <c:v>3526.2</c:v>
                </c:pt>
                <c:pt idx="29">
                  <c:v>3776</c:v>
                </c:pt>
                <c:pt idx="30">
                  <c:v>4388.7</c:v>
                </c:pt>
                <c:pt idx="31">
                  <c:v>4761.5</c:v>
                </c:pt>
                <c:pt idx="32">
                  <c:v>4886.7</c:v>
                </c:pt>
                <c:pt idx="33">
                  <c:v>5194.3</c:v>
                </c:pt>
                <c:pt idx="34">
                  <c:v>5692.8</c:v>
                </c:pt>
                <c:pt idx="35">
                  <c:v>5559.7</c:v>
                </c:pt>
                <c:pt idx="36">
                  <c:v>5134</c:v>
                </c:pt>
                <c:pt idx="37">
                  <c:v>4631.3</c:v>
                </c:pt>
                <c:pt idx="38">
                  <c:v>4433.3999999999996</c:v>
                </c:pt>
                <c:pt idx="39">
                  <c:v>4847.8999999999996</c:v>
                </c:pt>
                <c:pt idx="40">
                  <c:v>4792.2</c:v>
                </c:pt>
                <c:pt idx="41">
                  <c:v>4513.5</c:v>
                </c:pt>
                <c:pt idx="42" formatCode="General">
                  <c:v>4475.5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4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0">
                    <c:v>2019</c:v>
                  </c:pt>
                  <c:pt idx="24">
                    <c:v>2020</c:v>
                  </c:pt>
                  <c:pt idx="28">
                    <c:v>2021</c:v>
                  </c:pt>
                  <c:pt idx="32">
                    <c:v>2022</c:v>
                  </c:pt>
                  <c:pt idx="36">
                    <c:v>2023</c:v>
                  </c:pt>
                  <c:pt idx="40">
                    <c:v>2024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43"/>
                <c:pt idx="0">
                  <c:v>-3068.8</c:v>
                </c:pt>
                <c:pt idx="1">
                  <c:v>-3120.5</c:v>
                </c:pt>
                <c:pt idx="2">
                  <c:v>-3306.5</c:v>
                </c:pt>
                <c:pt idx="3">
                  <c:v>-3413.2</c:v>
                </c:pt>
                <c:pt idx="4">
                  <c:v>-3050.1</c:v>
                </c:pt>
                <c:pt idx="5">
                  <c:v>-3139.2</c:v>
                </c:pt>
                <c:pt idx="6">
                  <c:v>-3295.5</c:v>
                </c:pt>
                <c:pt idx="7">
                  <c:v>-3225.4</c:v>
                </c:pt>
                <c:pt idx="8">
                  <c:v>-2828.1</c:v>
                </c:pt>
                <c:pt idx="9">
                  <c:v>-3068</c:v>
                </c:pt>
                <c:pt idx="10">
                  <c:v>-3149.9</c:v>
                </c:pt>
                <c:pt idx="11">
                  <c:v>-3370.5</c:v>
                </c:pt>
                <c:pt idx="12">
                  <c:v>-3257.4</c:v>
                </c:pt>
                <c:pt idx="13">
                  <c:v>-3452</c:v>
                </c:pt>
                <c:pt idx="14">
                  <c:v>-3777.4</c:v>
                </c:pt>
                <c:pt idx="15">
                  <c:v>-3690</c:v>
                </c:pt>
                <c:pt idx="16">
                  <c:v>-3477.4</c:v>
                </c:pt>
                <c:pt idx="17">
                  <c:v>-3857.4</c:v>
                </c:pt>
                <c:pt idx="18">
                  <c:v>-4313.8999999999996</c:v>
                </c:pt>
                <c:pt idx="19">
                  <c:v>-4144.2</c:v>
                </c:pt>
                <c:pt idx="20">
                  <c:v>-3730.2</c:v>
                </c:pt>
                <c:pt idx="21">
                  <c:v>-4044.8</c:v>
                </c:pt>
                <c:pt idx="22">
                  <c:v>-4087.5</c:v>
                </c:pt>
                <c:pt idx="23">
                  <c:v>-4051.1</c:v>
                </c:pt>
                <c:pt idx="24">
                  <c:v>-3720.9</c:v>
                </c:pt>
                <c:pt idx="25">
                  <c:v>-3228.3</c:v>
                </c:pt>
                <c:pt idx="26">
                  <c:v>-4043.7</c:v>
                </c:pt>
                <c:pt idx="27">
                  <c:v>-4166.6000000000004</c:v>
                </c:pt>
                <c:pt idx="28">
                  <c:v>-3910.7</c:v>
                </c:pt>
                <c:pt idx="29">
                  <c:v>-4844.8999999999996</c:v>
                </c:pt>
                <c:pt idx="30">
                  <c:v>-5523.8</c:v>
                </c:pt>
                <c:pt idx="31">
                  <c:v>-5239.5</c:v>
                </c:pt>
                <c:pt idx="32">
                  <c:v>-5690.3</c:v>
                </c:pt>
                <c:pt idx="33">
                  <c:v>-6581.5</c:v>
                </c:pt>
                <c:pt idx="34">
                  <c:v>-7212.3</c:v>
                </c:pt>
                <c:pt idx="35">
                  <c:v>-7011.5</c:v>
                </c:pt>
                <c:pt idx="36">
                  <c:v>-5836.8</c:v>
                </c:pt>
                <c:pt idx="37">
                  <c:v>-5997.4</c:v>
                </c:pt>
                <c:pt idx="38">
                  <c:v>-5839.3</c:v>
                </c:pt>
                <c:pt idx="39">
                  <c:v>-5733</c:v>
                </c:pt>
                <c:pt idx="40">
                  <c:v>-5203.3999999999996</c:v>
                </c:pt>
                <c:pt idx="41">
                  <c:v>-5434.1</c:v>
                </c:pt>
                <c:pt idx="42" formatCode="General">
                  <c:v>-5582.8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4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I</c:v>
                </c:pt>
                <c:pt idx="41">
                  <c:v>II</c:v>
                </c:pt>
                <c:pt idx="42">
                  <c:v>III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43"/>
                <c:pt idx="0">
                  <c:v>-618.10000000000036</c:v>
                </c:pt>
                <c:pt idx="1">
                  <c:v>-627.09999999999991</c:v>
                </c:pt>
                <c:pt idx="2">
                  <c:v>-681</c:v>
                </c:pt>
                <c:pt idx="3">
                  <c:v>-596.5</c:v>
                </c:pt>
                <c:pt idx="4">
                  <c:v>-573.59999999999991</c:v>
                </c:pt>
                <c:pt idx="5">
                  <c:v>-584</c:v>
                </c:pt>
                <c:pt idx="6">
                  <c:v>-632.09999999999991</c:v>
                </c:pt>
                <c:pt idx="7">
                  <c:v>-415.90000000000009</c:v>
                </c:pt>
                <c:pt idx="8">
                  <c:v>-436.59999999999991</c:v>
                </c:pt>
                <c:pt idx="9">
                  <c:v>-498.5</c:v>
                </c:pt>
                <c:pt idx="10">
                  <c:v>-471.70000000000027</c:v>
                </c:pt>
                <c:pt idx="11">
                  <c:v>-519.69999999999982</c:v>
                </c:pt>
                <c:pt idx="12">
                  <c:v>-537.80000000000018</c:v>
                </c:pt>
                <c:pt idx="13">
                  <c:v>-668.19999999999982</c:v>
                </c:pt>
                <c:pt idx="14">
                  <c:v>-820.5</c:v>
                </c:pt>
                <c:pt idx="15">
                  <c:v>-503</c:v>
                </c:pt>
                <c:pt idx="16">
                  <c:v>-507.5</c:v>
                </c:pt>
                <c:pt idx="17">
                  <c:v>-664.09999999999991</c:v>
                </c:pt>
                <c:pt idx="18">
                  <c:v>-1124.1999999999998</c:v>
                </c:pt>
                <c:pt idx="19">
                  <c:v>-723.69999999999982</c:v>
                </c:pt>
                <c:pt idx="20">
                  <c:v>-606.59999999999991</c:v>
                </c:pt>
                <c:pt idx="21">
                  <c:v>-886.60000000000036</c:v>
                </c:pt>
                <c:pt idx="22">
                  <c:v>-789</c:v>
                </c:pt>
                <c:pt idx="23">
                  <c:v>-665.79999999999973</c:v>
                </c:pt>
                <c:pt idx="24">
                  <c:v>-454.5</c:v>
                </c:pt>
                <c:pt idx="25">
                  <c:v>-385.60000000000036</c:v>
                </c:pt>
                <c:pt idx="26">
                  <c:v>-590.89999999999964</c:v>
                </c:pt>
                <c:pt idx="27">
                  <c:v>-423.90000000000055</c:v>
                </c:pt>
                <c:pt idx="28">
                  <c:v>-384.5</c:v>
                </c:pt>
                <c:pt idx="29">
                  <c:v>-1068.8999999999996</c:v>
                </c:pt>
                <c:pt idx="30">
                  <c:v>-1135.1000000000004</c:v>
                </c:pt>
                <c:pt idx="31">
                  <c:v>-478</c:v>
                </c:pt>
                <c:pt idx="32">
                  <c:v>-803.60000000000036</c:v>
                </c:pt>
                <c:pt idx="33">
                  <c:v>-1387.1999999999998</c:v>
                </c:pt>
                <c:pt idx="34">
                  <c:v>-1519.5</c:v>
                </c:pt>
                <c:pt idx="35">
                  <c:v>-1451.8000000000002</c:v>
                </c:pt>
                <c:pt idx="36">
                  <c:v>-702.80000000000018</c:v>
                </c:pt>
                <c:pt idx="37">
                  <c:v>-1366.0999999999995</c:v>
                </c:pt>
                <c:pt idx="38">
                  <c:v>-1405.9000000000005</c:v>
                </c:pt>
                <c:pt idx="39">
                  <c:v>-885.10000000000036</c:v>
                </c:pt>
                <c:pt idx="40">
                  <c:v>-411.19999999999982</c:v>
                </c:pt>
                <c:pt idx="41">
                  <c:v>-920.60000000000036</c:v>
                </c:pt>
                <c:pt idx="42">
                  <c:v>-1107.3000000000002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2-48E7-A603-0E5AA014289B}"/>
                </c:ext>
              </c:extLst>
            </c:dLbl>
            <c:dLbl>
              <c:idx val="30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2-48E7-A603-0E5AA014289B}"/>
                </c:ext>
              </c:extLst>
            </c:dLbl>
            <c:dLbl>
              <c:idx val="33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E-42D0-8A37-284A33D7F068}"/>
                </c:ext>
              </c:extLst>
            </c:dLbl>
            <c:dLbl>
              <c:idx val="34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CE-42D0-8A37-284A33D7F068}"/>
                </c:ext>
              </c:extLst>
            </c:dLbl>
            <c:dLbl>
              <c:idx val="38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8-4FF7-AC42-9F6D19A171AB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43"/>
                <c:pt idx="0">
                  <c:v>-12.126044157163427</c:v>
                </c:pt>
                <c:pt idx="1">
                  <c:v>-11.091449184236382</c:v>
                </c:pt>
                <c:pt idx="2">
                  <c:v>-11.456754034089649</c:v>
                </c:pt>
                <c:pt idx="3">
                  <c:v>-9.7863668117313019</c:v>
                </c:pt>
                <c:pt idx="4">
                  <c:v>-10.907418908398597</c:v>
                </c:pt>
                <c:pt idx="5">
                  <c:v>-9.814936349969706</c:v>
                </c:pt>
                <c:pt idx="6">
                  <c:v>-10.116379171686043</c:v>
                </c:pt>
                <c:pt idx="7">
                  <c:v>-6.6151746603340849</c:v>
                </c:pt>
                <c:pt idx="8">
                  <c:v>-8.0423640645216405</c:v>
                </c:pt>
                <c:pt idx="9">
                  <c:v>-8.1283764966159211</c:v>
                </c:pt>
                <c:pt idx="10">
                  <c:v>-7.4202157698698077</c:v>
                </c:pt>
                <c:pt idx="11">
                  <c:v>-7.898622840075455</c:v>
                </c:pt>
                <c:pt idx="12">
                  <c:v>-9.4033275680106438</c:v>
                </c:pt>
                <c:pt idx="13">
                  <c:v>-10.284184872151819</c:v>
                </c:pt>
                <c:pt idx="14">
                  <c:v>-12.031287506127452</c:v>
                </c:pt>
                <c:pt idx="15">
                  <c:v>-7.2054758178215046</c:v>
                </c:pt>
                <c:pt idx="16">
                  <c:v>-8.4040473892226508</c:v>
                </c:pt>
                <c:pt idx="17">
                  <c:v>-9.3849567664534916</c:v>
                </c:pt>
                <c:pt idx="18">
                  <c:v>-15.146040324951407</c:v>
                </c:pt>
                <c:pt idx="19">
                  <c:v>-9.5022810989295508</c:v>
                </c:pt>
                <c:pt idx="20">
                  <c:v>-9.2782923292261135</c:v>
                </c:pt>
                <c:pt idx="21">
                  <c:v>-11.956516901829934</c:v>
                </c:pt>
                <c:pt idx="22">
                  <c:v>-10.107736428153979</c:v>
                </c:pt>
                <c:pt idx="23">
                  <c:v>-8.5270915740219522</c:v>
                </c:pt>
                <c:pt idx="24">
                  <c:v>-6.7977060994941887</c:v>
                </c:pt>
                <c:pt idx="25">
                  <c:v>-5.5906590757811276</c:v>
                </c:pt>
                <c:pt idx="26">
                  <c:v>-7.6426365738120978</c:v>
                </c:pt>
                <c:pt idx="27">
                  <c:v>-5.3594335259560255</c:v>
                </c:pt>
                <c:pt idx="28">
                  <c:v>-5.6585766435442562</c:v>
                </c:pt>
                <c:pt idx="29">
                  <c:v>-13.469202289046128</c:v>
                </c:pt>
                <c:pt idx="30">
                  <c:v>-13.167544386955749</c:v>
                </c:pt>
                <c:pt idx="31">
                  <c:v>-5.3503565710437799</c:v>
                </c:pt>
                <c:pt idx="32">
                  <c:v>-9.9752678898162443</c:v>
                </c:pt>
                <c:pt idx="33">
                  <c:v>-15.374424082519161</c:v>
                </c:pt>
                <c:pt idx="34">
                  <c:v>-16.016892419292834</c:v>
                </c:pt>
                <c:pt idx="35">
                  <c:v>-15.22106877736068</c:v>
                </c:pt>
                <c:pt idx="36">
                  <c:v>-7.9018470961105463</c:v>
                </c:pt>
                <c:pt idx="37">
                  <c:v>-13.89622699279788</c:v>
                </c:pt>
                <c:pt idx="38">
                  <c:v>-14.346950469396019</c:v>
                </c:pt>
                <c:pt idx="39">
                  <c:v>-8.3908945285129768</c:v>
                </c:pt>
                <c:pt idx="40">
                  <c:v>-4.6615131552843883</c:v>
                </c:pt>
                <c:pt idx="41">
                  <c:v>-9.1723228992431416</c:v>
                </c:pt>
                <c:pt idx="42">
                  <c:v>-10.963890649424128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970008036640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'Exp-Imp'!$D$4:$XFD$4</c15:sqref>
                  </c15:fullRef>
                </c:ext>
              </c:extLst>
              <c:f>'Exp-Imp'!$L$4:$XFD$4</c:f>
              <c:numCache>
                <c:formatCode>0.0</c:formatCode>
                <c:ptCount val="35"/>
                <c:pt idx="0">
                  <c:v>2391.5</c:v>
                </c:pt>
                <c:pt idx="1">
                  <c:v>2569.5</c:v>
                </c:pt>
                <c:pt idx="2">
                  <c:v>2678.2</c:v>
                </c:pt>
                <c:pt idx="3">
                  <c:v>2850.8</c:v>
                </c:pt>
                <c:pt idx="4">
                  <c:v>2719.6</c:v>
                </c:pt>
                <c:pt idx="5">
                  <c:v>2783.8</c:v>
                </c:pt>
                <c:pt idx="6">
                  <c:v>2956.9</c:v>
                </c:pt>
                <c:pt idx="7">
                  <c:v>3187</c:v>
                </c:pt>
                <c:pt idx="8">
                  <c:v>2969.9</c:v>
                </c:pt>
                <c:pt idx="9">
                  <c:v>3193.3</c:v>
                </c:pt>
                <c:pt idx="10">
                  <c:v>3189.7</c:v>
                </c:pt>
                <c:pt idx="11">
                  <c:v>3420.5</c:v>
                </c:pt>
                <c:pt idx="12">
                  <c:v>3123.6</c:v>
                </c:pt>
                <c:pt idx="13">
                  <c:v>3158.2</c:v>
                </c:pt>
                <c:pt idx="14">
                  <c:v>3298.5</c:v>
                </c:pt>
                <c:pt idx="15">
                  <c:v>3385.3</c:v>
                </c:pt>
                <c:pt idx="16">
                  <c:v>3266.4</c:v>
                </c:pt>
                <c:pt idx="17">
                  <c:v>2842.7</c:v>
                </c:pt>
                <c:pt idx="18">
                  <c:v>3452.8</c:v>
                </c:pt>
                <c:pt idx="19">
                  <c:v>3742.7</c:v>
                </c:pt>
                <c:pt idx="20">
                  <c:v>3526.2</c:v>
                </c:pt>
                <c:pt idx="21">
                  <c:v>3776</c:v>
                </c:pt>
                <c:pt idx="22">
                  <c:v>4388.7</c:v>
                </c:pt>
                <c:pt idx="23">
                  <c:v>4761.5</c:v>
                </c:pt>
                <c:pt idx="24">
                  <c:v>4886.7</c:v>
                </c:pt>
                <c:pt idx="25">
                  <c:v>5194.3</c:v>
                </c:pt>
                <c:pt idx="26">
                  <c:v>5692.8</c:v>
                </c:pt>
                <c:pt idx="27">
                  <c:v>5559.7</c:v>
                </c:pt>
                <c:pt idx="28">
                  <c:v>5134</c:v>
                </c:pt>
                <c:pt idx="29">
                  <c:v>4631.3</c:v>
                </c:pt>
                <c:pt idx="30">
                  <c:v>4433.3999999999996</c:v>
                </c:pt>
                <c:pt idx="31">
                  <c:v>4847.8999999999996</c:v>
                </c:pt>
                <c:pt idx="32">
                  <c:v>4792.2</c:v>
                </c:pt>
                <c:pt idx="33">
                  <c:v>4513.5</c:v>
                </c:pt>
                <c:pt idx="34" formatCode="General">
                  <c:v>4475.5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'Exp-Imp'!$D$5:$XFD$5</c15:sqref>
                  </c15:fullRef>
                </c:ext>
              </c:extLst>
              <c:f>'Exp-Imp'!$L$5:$XFD$5</c:f>
              <c:numCache>
                <c:formatCode>0.0</c:formatCode>
                <c:ptCount val="35"/>
                <c:pt idx="0">
                  <c:v>-2828.1</c:v>
                </c:pt>
                <c:pt idx="1">
                  <c:v>-3068</c:v>
                </c:pt>
                <c:pt idx="2">
                  <c:v>-3149.9</c:v>
                </c:pt>
                <c:pt idx="3">
                  <c:v>-3370.5</c:v>
                </c:pt>
                <c:pt idx="4">
                  <c:v>-3257.4</c:v>
                </c:pt>
                <c:pt idx="5">
                  <c:v>-3452</c:v>
                </c:pt>
                <c:pt idx="6">
                  <c:v>-3777.4</c:v>
                </c:pt>
                <c:pt idx="7">
                  <c:v>-3690</c:v>
                </c:pt>
                <c:pt idx="8">
                  <c:v>-3477.4</c:v>
                </c:pt>
                <c:pt idx="9">
                  <c:v>-3857.4</c:v>
                </c:pt>
                <c:pt idx="10">
                  <c:v>-4313.8999999999996</c:v>
                </c:pt>
                <c:pt idx="11">
                  <c:v>-4144.2</c:v>
                </c:pt>
                <c:pt idx="12">
                  <c:v>-3730.2</c:v>
                </c:pt>
                <c:pt idx="13">
                  <c:v>-4044.8</c:v>
                </c:pt>
                <c:pt idx="14">
                  <c:v>-4087.5</c:v>
                </c:pt>
                <c:pt idx="15">
                  <c:v>-4051.1</c:v>
                </c:pt>
                <c:pt idx="16">
                  <c:v>-3720.9</c:v>
                </c:pt>
                <c:pt idx="17">
                  <c:v>-3228.3</c:v>
                </c:pt>
                <c:pt idx="18">
                  <c:v>-4043.7</c:v>
                </c:pt>
                <c:pt idx="19">
                  <c:v>-4166.6000000000004</c:v>
                </c:pt>
                <c:pt idx="20">
                  <c:v>-3910.7</c:v>
                </c:pt>
                <c:pt idx="21">
                  <c:v>-4844.8999999999996</c:v>
                </c:pt>
                <c:pt idx="22">
                  <c:v>-5523.8</c:v>
                </c:pt>
                <c:pt idx="23">
                  <c:v>-5239.5</c:v>
                </c:pt>
                <c:pt idx="24">
                  <c:v>-5690.3</c:v>
                </c:pt>
                <c:pt idx="25">
                  <c:v>-6581.5</c:v>
                </c:pt>
                <c:pt idx="26">
                  <c:v>-7212.3</c:v>
                </c:pt>
                <c:pt idx="27">
                  <c:v>-7011.5</c:v>
                </c:pt>
                <c:pt idx="28">
                  <c:v>-5836.8</c:v>
                </c:pt>
                <c:pt idx="29">
                  <c:v>-5997.4</c:v>
                </c:pt>
                <c:pt idx="30">
                  <c:v>-5839.3</c:v>
                </c:pt>
                <c:pt idx="31">
                  <c:v>-5733</c:v>
                </c:pt>
                <c:pt idx="32">
                  <c:v>-5203.3999999999996</c:v>
                </c:pt>
                <c:pt idx="33">
                  <c:v>-5434.1</c:v>
                </c:pt>
                <c:pt idx="34" formatCode="General">
                  <c:v>-5582.8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'Exp-Imp'!$D$3:$XFD$3</c15:sqref>
                  </c15:fullRef>
                </c:ext>
              </c:extLst>
              <c:f>'Exp-Imp'!$L$3:$XFD$3</c:f>
              <c:strCache>
                <c:ptCount val="3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I</c:v>
                </c:pt>
                <c:pt idx="33">
                  <c:v>II</c:v>
                </c:pt>
                <c:pt idx="34">
                  <c:v>III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'Exp-Imp'!$D$6:$XFD$6</c15:sqref>
                  </c15:fullRef>
                </c:ext>
              </c:extLst>
              <c:f>'Exp-Imp'!$L$6:$XFD$6</c:f>
              <c:numCache>
                <c:formatCode>0.0</c:formatCode>
                <c:ptCount val="35"/>
                <c:pt idx="0">
                  <c:v>-436.59999999999991</c:v>
                </c:pt>
                <c:pt idx="1">
                  <c:v>-498.5</c:v>
                </c:pt>
                <c:pt idx="2">
                  <c:v>-471.70000000000027</c:v>
                </c:pt>
                <c:pt idx="3">
                  <c:v>-519.69999999999982</c:v>
                </c:pt>
                <c:pt idx="4">
                  <c:v>-537.80000000000018</c:v>
                </c:pt>
                <c:pt idx="5">
                  <c:v>-668.19999999999982</c:v>
                </c:pt>
                <c:pt idx="6">
                  <c:v>-820.5</c:v>
                </c:pt>
                <c:pt idx="7">
                  <c:v>-503</c:v>
                </c:pt>
                <c:pt idx="8">
                  <c:v>-507.5</c:v>
                </c:pt>
                <c:pt idx="9">
                  <c:v>-664.09999999999991</c:v>
                </c:pt>
                <c:pt idx="10">
                  <c:v>-1124.1999999999998</c:v>
                </c:pt>
                <c:pt idx="11">
                  <c:v>-723.69999999999982</c:v>
                </c:pt>
                <c:pt idx="12">
                  <c:v>-606.59999999999991</c:v>
                </c:pt>
                <c:pt idx="13">
                  <c:v>-886.60000000000036</c:v>
                </c:pt>
                <c:pt idx="14">
                  <c:v>-789</c:v>
                </c:pt>
                <c:pt idx="15">
                  <c:v>-665.79999999999973</c:v>
                </c:pt>
                <c:pt idx="16">
                  <c:v>-454.5</c:v>
                </c:pt>
                <c:pt idx="17">
                  <c:v>-385.60000000000036</c:v>
                </c:pt>
                <c:pt idx="18">
                  <c:v>-590.89999999999964</c:v>
                </c:pt>
                <c:pt idx="19">
                  <c:v>-423.90000000000055</c:v>
                </c:pt>
                <c:pt idx="20">
                  <c:v>-384.5</c:v>
                </c:pt>
                <c:pt idx="21">
                  <c:v>-1068.8999999999996</c:v>
                </c:pt>
                <c:pt idx="22">
                  <c:v>-1135.1000000000004</c:v>
                </c:pt>
                <c:pt idx="23">
                  <c:v>-478</c:v>
                </c:pt>
                <c:pt idx="24">
                  <c:v>-803.60000000000036</c:v>
                </c:pt>
                <c:pt idx="25">
                  <c:v>-1387.1999999999998</c:v>
                </c:pt>
                <c:pt idx="26">
                  <c:v>-1519.5</c:v>
                </c:pt>
                <c:pt idx="27">
                  <c:v>-1451.8000000000002</c:v>
                </c:pt>
                <c:pt idx="28">
                  <c:v>-702.80000000000018</c:v>
                </c:pt>
                <c:pt idx="29">
                  <c:v>-1366.0999999999995</c:v>
                </c:pt>
                <c:pt idx="30">
                  <c:v>-1405.9000000000005</c:v>
                </c:pt>
                <c:pt idx="31">
                  <c:v>-885.10000000000036</c:v>
                </c:pt>
                <c:pt idx="32">
                  <c:v>-411.19999999999982</c:v>
                </c:pt>
                <c:pt idx="33">
                  <c:v>-920.60000000000036</c:v>
                </c:pt>
                <c:pt idx="34">
                  <c:v>-1107.3000000000002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1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22"/>
              <c:layout>
                <c:manualLayout>
                  <c:x val="-1.9461633715588716E-2"/>
                  <c:y val="2.812003886125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1-461D-BB98-CA0DFFE176AC}"/>
                </c:ext>
              </c:extLst>
            </c:dLbl>
            <c:dLbl>
              <c:idx val="25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26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0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'Exp-Imp'!$D$2:$AT$3</c15:sqref>
                  </c15:fullRef>
                </c:ext>
              </c:extLst>
              <c:f>'Exp-Imp'!$L$2:$AT$3</c:f>
              <c:multiLvlStrCache>
                <c:ptCount val="3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  <c:pt idx="20">
                    <c:v>2021</c:v>
                  </c:pt>
                  <c:pt idx="24">
                    <c:v>2022</c:v>
                  </c:pt>
                  <c:pt idx="28">
                    <c:v>2023</c:v>
                  </c:pt>
                  <c:pt idx="32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'Exp-Imp'!$D$9:$XFD$9</c15:sqref>
                  </c15:fullRef>
                </c:ext>
              </c:extLst>
              <c:f>'Exp-Imp'!$L$9:$XFD$9</c:f>
              <c:numCache>
                <c:formatCode>0.0</c:formatCode>
                <c:ptCount val="35"/>
                <c:pt idx="0">
                  <c:v>-8.0423640645216405</c:v>
                </c:pt>
                <c:pt idx="1">
                  <c:v>-8.1283764966159211</c:v>
                </c:pt>
                <c:pt idx="2">
                  <c:v>-7.4202157698698077</c:v>
                </c:pt>
                <c:pt idx="3">
                  <c:v>-7.898622840075455</c:v>
                </c:pt>
                <c:pt idx="4">
                  <c:v>-9.4033275680106438</c:v>
                </c:pt>
                <c:pt idx="5">
                  <c:v>-10.284184872151819</c:v>
                </c:pt>
                <c:pt idx="6">
                  <c:v>-12.031287506127452</c:v>
                </c:pt>
                <c:pt idx="7">
                  <c:v>-7.2054758178215046</c:v>
                </c:pt>
                <c:pt idx="8">
                  <c:v>-8.4040473892226508</c:v>
                </c:pt>
                <c:pt idx="9">
                  <c:v>-9.3849567664534916</c:v>
                </c:pt>
                <c:pt idx="10">
                  <c:v>-15.146040324951407</c:v>
                </c:pt>
                <c:pt idx="11">
                  <c:v>-9.5022810989295508</c:v>
                </c:pt>
                <c:pt idx="12">
                  <c:v>-9.2782923292261135</c:v>
                </c:pt>
                <c:pt idx="13">
                  <c:v>-11.956516901829934</c:v>
                </c:pt>
                <c:pt idx="14">
                  <c:v>-10.107736428153979</c:v>
                </c:pt>
                <c:pt idx="15">
                  <c:v>-8.5270915740219522</c:v>
                </c:pt>
                <c:pt idx="16">
                  <c:v>-6.7977060994941887</c:v>
                </c:pt>
                <c:pt idx="17">
                  <c:v>-5.5906590757811276</c:v>
                </c:pt>
                <c:pt idx="18">
                  <c:v>-7.6426365738120978</c:v>
                </c:pt>
                <c:pt idx="19">
                  <c:v>-5.3594335259560255</c:v>
                </c:pt>
                <c:pt idx="20">
                  <c:v>-5.6585766435442562</c:v>
                </c:pt>
                <c:pt idx="21">
                  <c:v>-13.469202289046128</c:v>
                </c:pt>
                <c:pt idx="22">
                  <c:v>-13.167544386955749</c:v>
                </c:pt>
                <c:pt idx="23">
                  <c:v>-5.3503565710437799</c:v>
                </c:pt>
                <c:pt idx="24">
                  <c:v>-9.9752678898162443</c:v>
                </c:pt>
                <c:pt idx="25">
                  <c:v>-15.374424082519161</c:v>
                </c:pt>
                <c:pt idx="26">
                  <c:v>-16.016892419292834</c:v>
                </c:pt>
                <c:pt idx="27">
                  <c:v>-15.22106877736068</c:v>
                </c:pt>
                <c:pt idx="28">
                  <c:v>-7.9018470961105463</c:v>
                </c:pt>
                <c:pt idx="29">
                  <c:v>-13.89622699279788</c:v>
                </c:pt>
                <c:pt idx="30">
                  <c:v>-14.346950469396019</c:v>
                </c:pt>
                <c:pt idx="31">
                  <c:v>-8.3908945285129768</c:v>
                </c:pt>
                <c:pt idx="32">
                  <c:v>-4.6615131552843883</c:v>
                </c:pt>
                <c:pt idx="33">
                  <c:v>-9.1723228992431416</c:v>
                </c:pt>
                <c:pt idx="34">
                  <c:v>-10.963890649424128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'Exp-Imp'!$F$9</c15:sqref>
                  <c15:dLbl>
                    <c:idx val="-1"/>
                    <c:layout>
                      <c:manualLayout>
                        <c:x val="-1.8995784207418178E-2"/>
                        <c:y val="0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A9C-48BF-B03C-7FE06475A74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539184</xdr:colOff>
      <xdr:row>11</xdr:row>
      <xdr:rowOff>121519</xdr:rowOff>
    </xdr:from>
    <xdr:to>
      <xdr:col>23</xdr:col>
      <xdr:colOff>529167</xdr:colOff>
      <xdr:row>34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1295101</xdr:colOff>
      <xdr:row>9</xdr:row>
      <xdr:rowOff>95471</xdr:rowOff>
    </xdr:from>
    <xdr:to>
      <xdr:col>12</xdr:col>
      <xdr:colOff>502227</xdr:colOff>
      <xdr:row>33</xdr:row>
      <xdr:rowOff>13348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hyperlink" Target="https://www.fdp.gov.lv/lv/publikacijas-un-parskati/zinojumi/2023/19-06" TargetMode="External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BB31"/>
  <sheetViews>
    <sheetView showGridLines="0" tabSelected="1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43" customWidth="1"/>
    <col min="2" max="5" width="9.85546875" style="55" customWidth="1"/>
    <col min="6" max="6" width="10" style="55" customWidth="1"/>
    <col min="7" max="7" width="10.85546875" style="55" customWidth="1"/>
    <col min="8" max="8" width="10.7109375" style="55" customWidth="1"/>
    <col min="9" max="9" width="11.85546875" style="55" customWidth="1"/>
    <col min="10" max="10" width="11.28515625" style="55" customWidth="1"/>
    <col min="11" max="11" width="10.7109375" style="55" customWidth="1"/>
    <col min="12" max="12" width="11.28515625" style="55" customWidth="1"/>
    <col min="13" max="13" width="11" style="55" customWidth="1"/>
    <col min="14" max="14" width="12.5703125" style="55" customWidth="1"/>
    <col min="15" max="15" width="11.85546875" style="55" customWidth="1"/>
    <col min="16" max="16" width="11" style="55" customWidth="1"/>
    <col min="17" max="17" width="11.85546875" style="55" customWidth="1"/>
    <col min="18" max="18" width="10.42578125" style="55" customWidth="1"/>
    <col min="19" max="19" width="11.140625" style="55" customWidth="1"/>
    <col min="20" max="20" width="8.5703125" style="55" customWidth="1"/>
    <col min="21" max="21" width="10.5703125" style="55" customWidth="1"/>
    <col min="22" max="25" width="9.7109375" style="55" customWidth="1"/>
    <col min="26" max="26" width="10.85546875" style="55" customWidth="1"/>
    <col min="27" max="27" width="11.85546875" style="55" customWidth="1"/>
    <col min="28" max="28" width="9.7109375" style="55" customWidth="1"/>
    <col min="29" max="29" width="11" style="55" customWidth="1"/>
    <col min="30" max="31" width="9.42578125" style="55" customWidth="1"/>
    <col min="32" max="32" width="10.28515625" style="55" customWidth="1"/>
    <col min="33" max="33" width="10.85546875" style="55" customWidth="1"/>
    <col min="34" max="34" width="13" style="55" customWidth="1"/>
    <col min="35" max="35" width="11.28515625" style="55" customWidth="1"/>
    <col min="36" max="36" width="12" style="55" customWidth="1"/>
    <col min="37" max="37" width="10.140625" style="55" customWidth="1"/>
    <col min="38" max="38" width="10.28515625" style="55" customWidth="1"/>
    <col min="39" max="39" width="11.28515625" style="55" customWidth="1"/>
    <col min="40" max="40" width="9.7109375" style="55" customWidth="1"/>
    <col min="41" max="41" width="8.140625" style="55" customWidth="1"/>
    <col min="42" max="42" width="9.140625" style="55" customWidth="1"/>
    <col min="43" max="46" width="8.140625" style="55" customWidth="1"/>
    <col min="47" max="51" width="9.140625" style="2" customWidth="1"/>
    <col min="52" max="52" width="14.42578125" style="5" hidden="1" customWidth="1"/>
    <col min="53" max="54" width="13.28515625" style="5" hidden="1" customWidth="1"/>
    <col min="55" max="16384" width="9.140625" style="5" hidden="1"/>
  </cols>
  <sheetData>
    <row r="1" spans="1:53" ht="14.45" customHeight="1" x14ac:dyDescent="0.2">
      <c r="A1" s="201" t="s">
        <v>0</v>
      </c>
      <c r="B1" s="138" t="s">
        <v>1</v>
      </c>
      <c r="C1" s="139"/>
      <c r="D1" s="139"/>
      <c r="E1" s="139"/>
      <c r="F1" s="140">
        <v>2016</v>
      </c>
      <c r="G1" s="138" t="s">
        <v>2</v>
      </c>
      <c r="H1" s="139"/>
      <c r="I1" s="139"/>
      <c r="J1" s="139"/>
      <c r="K1" s="140">
        <v>2017</v>
      </c>
      <c r="L1" s="148" t="s">
        <v>3</v>
      </c>
      <c r="M1" s="149"/>
      <c r="N1" s="149"/>
      <c r="O1" s="150"/>
      <c r="P1" s="140">
        <v>2018</v>
      </c>
      <c r="Q1" s="143" t="s">
        <v>99</v>
      </c>
      <c r="R1" s="144"/>
      <c r="S1" s="144"/>
      <c r="T1" s="57"/>
      <c r="U1" s="140">
        <v>2019</v>
      </c>
      <c r="V1" s="143" t="s">
        <v>100</v>
      </c>
      <c r="W1" s="144"/>
      <c r="X1" s="144"/>
      <c r="Y1" s="57"/>
      <c r="Z1" s="140">
        <v>2020</v>
      </c>
      <c r="AA1" s="143" t="s">
        <v>107</v>
      </c>
      <c r="AB1" s="144"/>
      <c r="AC1" s="144"/>
      <c r="AD1" s="145"/>
      <c r="AE1" s="142">
        <v>2021</v>
      </c>
      <c r="AF1" s="143">
        <v>2022</v>
      </c>
      <c r="AG1" s="144"/>
      <c r="AH1" s="144"/>
      <c r="AI1" s="145"/>
      <c r="AJ1" s="142">
        <v>2022</v>
      </c>
      <c r="AK1" s="143">
        <v>2023</v>
      </c>
      <c r="AL1" s="144"/>
      <c r="AM1" s="144"/>
      <c r="AN1" s="145"/>
      <c r="AO1" s="142">
        <v>2023</v>
      </c>
      <c r="AP1" s="143">
        <v>2024</v>
      </c>
      <c r="AQ1" s="144"/>
      <c r="AR1" s="144"/>
      <c r="AS1" s="145"/>
      <c r="AT1" s="142">
        <v>2024</v>
      </c>
      <c r="AU1" s="146" t="s">
        <v>131</v>
      </c>
      <c r="AV1" s="147"/>
      <c r="AW1" s="147"/>
      <c r="AX1" s="147"/>
      <c r="AY1" s="147"/>
    </row>
    <row r="2" spans="1:53" ht="18.75" customHeight="1" x14ac:dyDescent="0.2">
      <c r="A2" s="202"/>
      <c r="B2" s="1" t="s">
        <v>4</v>
      </c>
      <c r="C2" s="1" t="s">
        <v>5</v>
      </c>
      <c r="D2" s="1" t="s">
        <v>6</v>
      </c>
      <c r="E2" s="1" t="s">
        <v>7</v>
      </c>
      <c r="F2" s="141"/>
      <c r="G2" s="7" t="s">
        <v>4</v>
      </c>
      <c r="H2" s="7" t="s">
        <v>5</v>
      </c>
      <c r="I2" s="7" t="s">
        <v>6</v>
      </c>
      <c r="J2" s="7" t="s">
        <v>7</v>
      </c>
      <c r="K2" s="141"/>
      <c r="L2" s="7" t="s">
        <v>4</v>
      </c>
      <c r="M2" s="7" t="s">
        <v>5</v>
      </c>
      <c r="N2" s="7" t="s">
        <v>6</v>
      </c>
      <c r="O2" s="7" t="s">
        <v>7</v>
      </c>
      <c r="P2" s="141"/>
      <c r="Q2" s="7" t="s">
        <v>4</v>
      </c>
      <c r="R2" s="7" t="s">
        <v>5</v>
      </c>
      <c r="S2" s="7" t="s">
        <v>6</v>
      </c>
      <c r="T2" s="7" t="s">
        <v>7</v>
      </c>
      <c r="U2" s="141"/>
      <c r="V2" s="7" t="s">
        <v>4</v>
      </c>
      <c r="W2" s="7" t="s">
        <v>5</v>
      </c>
      <c r="X2" s="7" t="s">
        <v>6</v>
      </c>
      <c r="Y2" s="7" t="s">
        <v>7</v>
      </c>
      <c r="Z2" s="141"/>
      <c r="AA2" s="7" t="s">
        <v>4</v>
      </c>
      <c r="AB2" s="7" t="s">
        <v>5</v>
      </c>
      <c r="AC2" s="7" t="s">
        <v>6</v>
      </c>
      <c r="AD2" s="7" t="s">
        <v>7</v>
      </c>
      <c r="AE2" s="141"/>
      <c r="AF2" s="7" t="s">
        <v>4</v>
      </c>
      <c r="AG2" s="7" t="s">
        <v>5</v>
      </c>
      <c r="AH2" s="7" t="s">
        <v>6</v>
      </c>
      <c r="AI2" s="7" t="s">
        <v>7</v>
      </c>
      <c r="AJ2" s="141"/>
      <c r="AK2" s="7" t="s">
        <v>4</v>
      </c>
      <c r="AL2" s="7" t="s">
        <v>5</v>
      </c>
      <c r="AM2" s="7" t="s">
        <v>6</v>
      </c>
      <c r="AN2" s="7" t="s">
        <v>7</v>
      </c>
      <c r="AO2" s="141"/>
      <c r="AP2" s="7" t="s">
        <v>4</v>
      </c>
      <c r="AQ2" s="7" t="s">
        <v>5</v>
      </c>
      <c r="AR2" s="7" t="s">
        <v>6</v>
      </c>
      <c r="AS2" s="7" t="s">
        <v>7</v>
      </c>
      <c r="AT2" s="141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</row>
    <row r="3" spans="1:53" x14ac:dyDescent="0.2">
      <c r="A3" s="10" t="s">
        <v>8</v>
      </c>
      <c r="B3" s="8">
        <f t="shared" ref="B3:E4" si="0">F10/B10-1</f>
        <v>3.8049166234832121E-2</v>
      </c>
      <c r="C3" s="8">
        <f t="shared" si="0"/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42">
        <f t="shared" ref="G3:J4" si="1">J10/F10-1</f>
        <v>2.5452345061139914E-2</v>
      </c>
      <c r="H3" s="8">
        <f t="shared" si="1"/>
        <v>2.7347085230169377E-2</v>
      </c>
      <c r="I3" s="8">
        <f t="shared" si="1"/>
        <v>3.6965398358594692E-2</v>
      </c>
      <c r="J3" s="8">
        <f t="shared" si="1"/>
        <v>3.3179117459425367E-2</v>
      </c>
      <c r="K3" s="9">
        <f>I14/H14-1</f>
        <v>3.3989487262393148E-2</v>
      </c>
      <c r="L3" s="8">
        <f t="shared" ref="L3:N4" si="2">N10/J10-1</f>
        <v>3.5520574184491061E-2</v>
      </c>
      <c r="M3" s="8">
        <f t="shared" si="2"/>
        <v>4.4611822965996861E-2</v>
      </c>
      <c r="N3" s="8">
        <f t="shared" si="2"/>
        <v>4.119031644551896E-2</v>
      </c>
      <c r="O3" s="10">
        <f>Q10/M10-1</f>
        <v>4.1381936872960878E-2</v>
      </c>
      <c r="P3" s="9">
        <f>J14/I14-1</f>
        <v>4.3097128629450365E-2</v>
      </c>
      <c r="Q3" s="42">
        <f t="shared" ref="Q3:T4" si="3">R10/N10-1</f>
        <v>2.8234772368662897E-2</v>
      </c>
      <c r="R3" s="8">
        <f t="shared" si="3"/>
        <v>1.0943391270694658E-2</v>
      </c>
      <c r="S3" s="8">
        <f t="shared" si="3"/>
        <v>9.1694578980063834E-3</v>
      </c>
      <c r="T3" s="8">
        <f t="shared" si="3"/>
        <v>-5.1957605846755239E-3</v>
      </c>
      <c r="U3" s="9">
        <f>K14/J14-1</f>
        <v>6.7537277188423062E-3</v>
      </c>
      <c r="V3" s="42">
        <f t="shared" ref="V3:Y4" si="4">V10/R10-1</f>
        <v>-8.3217214292651276E-3</v>
      </c>
      <c r="W3" s="42">
        <f t="shared" si="4"/>
        <v>-0.10698842453746205</v>
      </c>
      <c r="X3" s="42">
        <f t="shared" si="4"/>
        <v>-1.1380502154779482E-2</v>
      </c>
      <c r="Y3" s="42">
        <f t="shared" si="4"/>
        <v>5.8793098459908322E-5</v>
      </c>
      <c r="Z3" s="9">
        <f>L14/K14-1</f>
        <v>-3.469227507805539E-2</v>
      </c>
      <c r="AA3" s="42">
        <f t="shared" ref="AA3:AD4" si="5">Z10/V10-1</f>
        <v>1.6465705640833495E-3</v>
      </c>
      <c r="AB3" s="42">
        <f t="shared" si="5"/>
        <v>0.12629227546317212</v>
      </c>
      <c r="AC3" s="42">
        <f t="shared" si="5"/>
        <v>8.4905701922072252E-2</v>
      </c>
      <c r="AD3" s="42">
        <f t="shared" si="5"/>
        <v>7.1582692807133697E-2</v>
      </c>
      <c r="AE3" s="9">
        <f>M14/L14-1</f>
        <v>6.9472330256217907E-2</v>
      </c>
      <c r="AF3" s="42">
        <f t="shared" ref="AF3:AI4" si="6">AD10/Z10-1</f>
        <v>7.1167317587254253E-2</v>
      </c>
      <c r="AG3" s="42">
        <f t="shared" si="6"/>
        <v>5.4221915291519096E-2</v>
      </c>
      <c r="AH3" s="42">
        <f t="shared" si="6"/>
        <v>-2.2035003455769253E-2</v>
      </c>
      <c r="AI3" s="42">
        <f t="shared" si="6"/>
        <v>-8.4936470408153442E-3</v>
      </c>
      <c r="AJ3" s="9">
        <f>N14/M14-1</f>
        <v>1.8126822390402753E-2</v>
      </c>
      <c r="AK3" s="42">
        <f t="shared" ref="AK3:AN4" si="7">AH10/AD10-1</f>
        <v>3.2513604670831864E-3</v>
      </c>
      <c r="AL3" s="42">
        <f t="shared" si="7"/>
        <v>9.5202103039746522E-3</v>
      </c>
      <c r="AM3" s="11">
        <f t="shared" si="7"/>
        <v>2.2894721385088523E-2</v>
      </c>
      <c r="AN3" s="11">
        <f t="shared" si="7"/>
        <v>1.1261332996592488E-2</v>
      </c>
      <c r="AO3" s="9">
        <f>O14/N14-1</f>
        <v>1.7067945647504468E-2</v>
      </c>
      <c r="AP3" s="11">
        <f t="shared" ref="AP3:AR4" si="8">AL10/AH10-1</f>
        <v>1.7168441362016562E-3</v>
      </c>
      <c r="AQ3" s="11">
        <f t="shared" si="8"/>
        <v>-4.3466195002728192E-4</v>
      </c>
      <c r="AR3" s="11">
        <f t="shared" si="8"/>
        <v>-9.6754230507658523E-3</v>
      </c>
      <c r="AS3" s="11"/>
      <c r="AT3" s="9"/>
      <c r="AU3" s="107">
        <v>1.4E-2</v>
      </c>
      <c r="AV3" s="107">
        <v>2.9000000000000001E-2</v>
      </c>
      <c r="AW3" s="107">
        <v>2.8000000000000001E-2</v>
      </c>
      <c r="AX3" s="107">
        <v>2.5999999999999999E-2</v>
      </c>
      <c r="AY3" s="107">
        <v>2.3E-2</v>
      </c>
    </row>
    <row r="4" spans="1:53" x14ac:dyDescent="0.2">
      <c r="A4" s="13" t="s">
        <v>9</v>
      </c>
      <c r="B4" s="11">
        <f t="shared" si="0"/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 t="shared" si="1"/>
        <v>5.7909435140221843E-2</v>
      </c>
      <c r="H4" s="11">
        <f t="shared" si="1"/>
        <v>6.117382985337616E-2</v>
      </c>
      <c r="I4" s="11">
        <f t="shared" si="1"/>
        <v>6.8671903651700061E-2</v>
      </c>
      <c r="J4" s="11">
        <f t="shared" si="1"/>
        <v>6.1207923870054026E-2</v>
      </c>
      <c r="K4" s="12">
        <f>I15/H15-1</f>
        <v>6.2002743551417439E-2</v>
      </c>
      <c r="L4" s="11">
        <f t="shared" si="2"/>
        <v>5.5887802640214534E-2</v>
      </c>
      <c r="M4" s="11">
        <f t="shared" si="2"/>
        <v>8.9108512096489401E-2</v>
      </c>
      <c r="N4" s="11">
        <f t="shared" si="2"/>
        <v>8.8343117658404857E-2</v>
      </c>
      <c r="O4" s="13">
        <f>Q11/M11-1</f>
        <v>9.0989231562101702E-2</v>
      </c>
      <c r="P4" s="12">
        <f>J15/I15-1</f>
        <v>8.2111868765837537E-2</v>
      </c>
      <c r="Q4" s="44">
        <f t="shared" si="3"/>
        <v>8.2655228383311963E-2</v>
      </c>
      <c r="R4" s="11">
        <f t="shared" si="3"/>
        <v>4.7937072386669222E-2</v>
      </c>
      <c r="S4" s="11">
        <f t="shared" si="3"/>
        <v>5.1645592143038765E-2</v>
      </c>
      <c r="T4" s="11">
        <f t="shared" si="3"/>
        <v>2.5196585021554307E-2</v>
      </c>
      <c r="U4" s="12">
        <f>K15/J15-1</f>
        <v>5.0209063239618601E-2</v>
      </c>
      <c r="V4" s="44">
        <f t="shared" si="4"/>
        <v>2.2670264598884327E-2</v>
      </c>
      <c r="W4" s="44">
        <f t="shared" si="4"/>
        <v>-6.9823430852392288E-2</v>
      </c>
      <c r="X4" s="44">
        <f t="shared" si="4"/>
        <v>-9.5323086420562309E-3</v>
      </c>
      <c r="Y4" s="44">
        <f t="shared" si="4"/>
        <v>1.2972815667401827E-2</v>
      </c>
      <c r="Z4" s="12">
        <f>L15/K15-1</f>
        <v>-1.1589305252839188E-2</v>
      </c>
      <c r="AA4" s="44">
        <f t="shared" si="5"/>
        <v>1.6285749422753515E-2</v>
      </c>
      <c r="AB4" s="44">
        <f t="shared" si="5"/>
        <v>0.15063138953853272</v>
      </c>
      <c r="AC4" s="44">
        <f t="shared" si="5"/>
        <v>0.11494178933451571</v>
      </c>
      <c r="AD4" s="44">
        <f t="shared" si="5"/>
        <v>0.1295211674335226</v>
      </c>
      <c r="AE4" s="12">
        <f>M15/L15-1</f>
        <v>0.10474008993872919</v>
      </c>
      <c r="AF4" s="44">
        <f t="shared" si="6"/>
        <v>0.18555734173102656</v>
      </c>
      <c r="AG4" s="44">
        <f t="shared" si="6"/>
        <v>0.13698892464239476</v>
      </c>
      <c r="AH4" s="44">
        <f t="shared" si="6"/>
        <v>0.10049416304823056</v>
      </c>
      <c r="AI4" s="44">
        <f t="shared" si="6"/>
        <v>6.7598378925704417E-2</v>
      </c>
      <c r="AJ4" s="12">
        <f>N15/M15-1</f>
        <v>0.11826918133020281</v>
      </c>
      <c r="AK4" s="44">
        <f t="shared" si="7"/>
        <v>0.1040675308675918</v>
      </c>
      <c r="AL4" s="44">
        <f t="shared" si="7"/>
        <v>8.9570806158782768E-2</v>
      </c>
      <c r="AM4" s="13">
        <f t="shared" si="7"/>
        <v>3.2923278804661171E-2</v>
      </c>
      <c r="AN4" s="13">
        <f t="shared" si="7"/>
        <v>0.10588294335223258</v>
      </c>
      <c r="AO4" s="12">
        <f>O15/N15-1</f>
        <v>8.2230647223095588E-2</v>
      </c>
      <c r="AP4" s="13">
        <f t="shared" si="8"/>
        <v>-8.1867702679651044E-3</v>
      </c>
      <c r="AQ4" s="13">
        <f t="shared" si="8"/>
        <v>2.0962952286029957E-2</v>
      </c>
      <c r="AR4" s="13">
        <f t="shared" si="8"/>
        <v>3.0637283650575498E-2</v>
      </c>
      <c r="AS4" s="13"/>
      <c r="AT4" s="12"/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</row>
    <row r="5" spans="1:53" x14ac:dyDescent="0.2">
      <c r="A5" s="13" t="s">
        <v>10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3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11">
        <f>S18/O18-1</f>
        <v>3.2750991900243109E-2</v>
      </c>
      <c r="S5" s="11">
        <f>T18/P18-1</f>
        <v>2.8639552604240448E-2</v>
      </c>
      <c r="T5" s="11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11">
        <f>AJ18/AF18-1</f>
        <v>5.0202973660954608E-2</v>
      </c>
      <c r="AN5" s="11">
        <f>AK18/AG18-1</f>
        <v>1.2213326561497428E-2</v>
      </c>
      <c r="AO5" s="14">
        <f>O21</f>
        <v>8.9379421953439175E-2</v>
      </c>
      <c r="AP5" s="11">
        <f>AL18/AH18-1</f>
        <v>7.5448675580862545E-3</v>
      </c>
      <c r="AQ5" s="11">
        <f>AM18/AI18-1</f>
        <v>8.4604122236411339E-3</v>
      </c>
      <c r="AR5" s="11">
        <f>AN18/AJ18-1</f>
        <v>9.5545885492447358E-3</v>
      </c>
      <c r="AS5" s="11"/>
      <c r="AT5" s="14"/>
      <c r="AU5" s="44">
        <v>2.4E-2</v>
      </c>
      <c r="AV5" s="44">
        <v>2.9000000000000001E-2</v>
      </c>
      <c r="AW5" s="44">
        <v>2.7E-2</v>
      </c>
      <c r="AX5" s="44">
        <v>2.7E-2</v>
      </c>
      <c r="AY5" s="44">
        <v>2.7E-2</v>
      </c>
    </row>
    <row r="6" spans="1:53" x14ac:dyDescent="0.2">
      <c r="A6" s="16" t="s">
        <v>11</v>
      </c>
      <c r="B6" s="16">
        <f>F25-1</f>
        <v>-5.0000000000000044E-3</v>
      </c>
      <c r="C6" s="16">
        <f>G25-1</f>
        <v>9.9999999999988987E-4</v>
      </c>
      <c r="D6" s="16">
        <f>H25-1</f>
        <v>6.0000000000000053E-3</v>
      </c>
      <c r="E6" s="16">
        <f>I25-1</f>
        <v>2.0000000000000018E-2</v>
      </c>
      <c r="F6" s="17">
        <f>H28-1</f>
        <v>6.0000000000000053E-3</v>
      </c>
      <c r="G6" s="15">
        <f>J25-1</f>
        <v>2.200000000000002E-2</v>
      </c>
      <c r="H6" s="15">
        <f>K25-1</f>
        <v>2.8000000000000025E-2</v>
      </c>
      <c r="I6" s="15">
        <f>L25-1</f>
        <v>3.2000000000000028E-2</v>
      </c>
      <c r="J6" s="15">
        <f>M25-1</f>
        <v>2.6000000000000023E-2</v>
      </c>
      <c r="K6" s="17">
        <f>I28-1</f>
        <v>2.6999999999999913E-2</v>
      </c>
      <c r="L6" s="15">
        <f>N25-1</f>
        <v>3.6000000000000032E-2</v>
      </c>
      <c r="M6" s="15">
        <f>O25-1</f>
        <v>3.6999999999999922E-2</v>
      </c>
      <c r="N6" s="15">
        <f>P25-1</f>
        <v>4.0000000000000036E-2</v>
      </c>
      <c r="O6" s="16">
        <f>Q25-1</f>
        <v>3.6000000000000032E-2</v>
      </c>
      <c r="P6" s="18">
        <f>J28-1</f>
        <v>3.6999999999999922E-2</v>
      </c>
      <c r="Q6" s="46">
        <f>R25-1</f>
        <v>6.2000000000000055E-2</v>
      </c>
      <c r="R6" s="15">
        <f>S25-1</f>
        <v>4.2000000000000037E-2</v>
      </c>
      <c r="S6" s="15">
        <f>T25-1</f>
        <v>3.6000000000000032E-2</v>
      </c>
      <c r="T6" s="15">
        <f>U25-1</f>
        <v>3.6000000000000032E-2</v>
      </c>
      <c r="U6" s="18">
        <f>K28-1</f>
        <v>4.2999999999999927E-2</v>
      </c>
      <c r="V6" s="46">
        <f>V25-1</f>
        <v>3.400000000000003E-2</v>
      </c>
      <c r="W6" s="46">
        <f>W25-1</f>
        <v>2.4000000000000021E-2</v>
      </c>
      <c r="X6" s="46">
        <f>X25-1</f>
        <v>1.8000000000000016E-2</v>
      </c>
      <c r="Y6" s="46">
        <f>Y25-1</f>
        <v>2.0999999999999908E-2</v>
      </c>
      <c r="Z6" s="18">
        <f>L28-1</f>
        <v>2.4000000000000021E-2</v>
      </c>
      <c r="AA6" s="46">
        <f>Z25-1</f>
        <v>0</v>
      </c>
      <c r="AB6" s="46">
        <f>AA25-1</f>
        <v>1.8000000000000016E-2</v>
      </c>
      <c r="AC6" s="46">
        <f>AB25-1</f>
        <v>3.2999999999999918E-2</v>
      </c>
      <c r="AD6" s="46">
        <f>AC25-1</f>
        <v>7.4999999999999956E-2</v>
      </c>
      <c r="AE6" s="18">
        <f>M28-1</f>
        <v>3.2999999999999918E-2</v>
      </c>
      <c r="AF6" s="46">
        <f>AD25-1</f>
        <v>5.699999999999994E-2</v>
      </c>
      <c r="AG6" s="46">
        <f>AE25-1</f>
        <v>9.8999999999999977E-2</v>
      </c>
      <c r="AH6" s="46">
        <f>AF25-1</f>
        <v>0.14599999999999991</v>
      </c>
      <c r="AI6" s="46">
        <f>AG25-1</f>
        <v>9.099999999999997E-2</v>
      </c>
      <c r="AJ6" s="18">
        <f>N28-1</f>
        <v>9.8000000000000087E-2</v>
      </c>
      <c r="AK6" s="46">
        <f>AH25-1</f>
        <v>6.2999999999999945E-2</v>
      </c>
      <c r="AL6" s="46">
        <f>AI25-1</f>
        <v>9.8000000000000087E-2</v>
      </c>
      <c r="AM6" s="46">
        <f>AJ25-1</f>
        <v>-3.0000000000000027E-3</v>
      </c>
      <c r="AN6" s="46">
        <f>AK25-1</f>
        <v>0.10200000000000009</v>
      </c>
      <c r="AO6" s="18">
        <f>O28-1</f>
        <v>6.4000000000000057E-2</v>
      </c>
      <c r="AP6" s="46">
        <f>AL25-1</f>
        <v>-1.6000000000000014E-2</v>
      </c>
      <c r="AQ6" s="46">
        <f>AM25-1</f>
        <v>2.6000000000000023E-2</v>
      </c>
      <c r="AR6" s="46">
        <f>AN25-1</f>
        <v>4.6999999999999931E-2</v>
      </c>
      <c r="AS6" s="46"/>
      <c r="AT6" s="18"/>
      <c r="AU6" s="46">
        <v>1.2E-2</v>
      </c>
      <c r="AV6" s="46">
        <v>2.1999999999999999E-2</v>
      </c>
      <c r="AW6" s="46">
        <v>2.5000000000000001E-2</v>
      </c>
      <c r="AX6" s="16">
        <v>2.5000000000000001E-2</v>
      </c>
      <c r="AY6" s="46">
        <v>2.5000000000000001E-2</v>
      </c>
    </row>
    <row r="7" spans="1:53" s="167" customFormat="1" ht="15" x14ac:dyDescent="0.25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6"/>
      <c r="R7" s="166"/>
      <c r="S7" s="166"/>
      <c r="T7" s="166"/>
      <c r="U7" s="165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8"/>
      <c r="AU7" s="169"/>
      <c r="AV7" s="169"/>
      <c r="AW7" s="169"/>
      <c r="AX7" s="169"/>
      <c r="AY7" s="169"/>
    </row>
    <row r="8" spans="1:53" s="167" customFormat="1" ht="15" x14ac:dyDescent="0.25">
      <c r="A8" s="170" t="s">
        <v>12</v>
      </c>
      <c r="B8" s="165"/>
      <c r="C8" s="165"/>
      <c r="D8" s="171"/>
      <c r="E8" s="171"/>
      <c r="F8" s="171"/>
      <c r="G8" s="171"/>
      <c r="H8" s="171"/>
      <c r="I8" s="171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72"/>
      <c r="Z8" s="165"/>
      <c r="AA8" s="165"/>
      <c r="AB8" s="165"/>
      <c r="AC8" s="165"/>
      <c r="AD8" s="165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8"/>
      <c r="AU8" s="173"/>
      <c r="AV8" s="169"/>
      <c r="AW8" s="169"/>
      <c r="AX8" s="169"/>
      <c r="AY8" s="169"/>
    </row>
    <row r="9" spans="1:53" ht="12.95" customHeight="1" x14ac:dyDescent="0.25">
      <c r="A9" s="53" t="s">
        <v>13</v>
      </c>
      <c r="B9" s="37" t="s">
        <v>14</v>
      </c>
      <c r="C9" s="37" t="s">
        <v>15</v>
      </c>
      <c r="D9" s="37" t="s">
        <v>16</v>
      </c>
      <c r="E9" s="37" t="s">
        <v>17</v>
      </c>
      <c r="F9" s="37" t="s">
        <v>18</v>
      </c>
      <c r="G9" s="53" t="s">
        <v>19</v>
      </c>
      <c r="H9" s="37" t="s">
        <v>20</v>
      </c>
      <c r="I9" s="37" t="s">
        <v>21</v>
      </c>
      <c r="J9" s="37" t="s">
        <v>22</v>
      </c>
      <c r="K9" s="37" t="s">
        <v>23</v>
      </c>
      <c r="L9" s="37" t="s">
        <v>24</v>
      </c>
      <c r="M9" s="53" t="s">
        <v>25</v>
      </c>
      <c r="N9" s="37" t="s">
        <v>26</v>
      </c>
      <c r="O9" s="37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53" t="s">
        <v>120</v>
      </c>
      <c r="AE9" s="53" t="s">
        <v>121</v>
      </c>
      <c r="AF9" s="53" t="s">
        <v>122</v>
      </c>
      <c r="AG9" s="53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O9" s="116"/>
      <c r="AP9" s="116"/>
      <c r="AQ9" s="116"/>
      <c r="AR9" s="116"/>
      <c r="AS9" s="116"/>
      <c r="AT9" s="136"/>
      <c r="AU9" s="135"/>
      <c r="AV9" s="137"/>
      <c r="AW9" s="133"/>
      <c r="AX9" s="133"/>
      <c r="AY9" s="133"/>
    </row>
    <row r="10" spans="1:53" s="167" customFormat="1" ht="15" x14ac:dyDescent="0.25">
      <c r="A10" s="174" t="s">
        <v>132</v>
      </c>
      <c r="B10" s="175">
        <v>6676940</v>
      </c>
      <c r="C10" s="175">
        <v>6764676</v>
      </c>
      <c r="D10" s="175">
        <v>6874698</v>
      </c>
      <c r="E10" s="175">
        <v>6859840</v>
      </c>
      <c r="F10" s="175">
        <v>6930992</v>
      </c>
      <c r="G10" s="175">
        <v>6953465</v>
      </c>
      <c r="H10" s="175">
        <v>6956722</v>
      </c>
      <c r="I10" s="175">
        <v>7039699</v>
      </c>
      <c r="J10" s="175">
        <v>7107402</v>
      </c>
      <c r="K10" s="175">
        <v>7143622</v>
      </c>
      <c r="L10" s="175">
        <v>7213880</v>
      </c>
      <c r="M10" s="175">
        <v>7273270</v>
      </c>
      <c r="N10" s="175">
        <v>7359861</v>
      </c>
      <c r="O10" s="175">
        <v>7462312</v>
      </c>
      <c r="P10" s="175">
        <v>7511022</v>
      </c>
      <c r="Q10" s="175">
        <v>7574252</v>
      </c>
      <c r="R10" s="175">
        <v>7567665</v>
      </c>
      <c r="S10" s="175">
        <v>7543975</v>
      </c>
      <c r="T10" s="175">
        <v>7579894</v>
      </c>
      <c r="U10" s="175">
        <v>7534898</v>
      </c>
      <c r="V10" s="175">
        <v>7504689</v>
      </c>
      <c r="W10" s="175">
        <v>6736857</v>
      </c>
      <c r="X10" s="175">
        <v>7493631</v>
      </c>
      <c r="Y10" s="175">
        <v>7535341</v>
      </c>
      <c r="Z10" s="175">
        <v>7517046</v>
      </c>
      <c r="AA10" s="175">
        <v>7587670</v>
      </c>
      <c r="AB10" s="175">
        <v>8129883</v>
      </c>
      <c r="AC10" s="175">
        <v>8074741</v>
      </c>
      <c r="AD10" s="175">
        <v>8052014</v>
      </c>
      <c r="AE10" s="175">
        <v>7999088</v>
      </c>
      <c r="AF10" s="175">
        <v>7950741</v>
      </c>
      <c r="AG10" s="175">
        <v>8006157</v>
      </c>
      <c r="AH10" s="175">
        <v>8078194</v>
      </c>
      <c r="AI10" s="175">
        <v>8075241</v>
      </c>
      <c r="AJ10" s="175">
        <v>8132771</v>
      </c>
      <c r="AK10" s="175">
        <v>8096317</v>
      </c>
      <c r="AL10" s="175">
        <v>8092063</v>
      </c>
      <c r="AM10" s="175">
        <v>8071731</v>
      </c>
      <c r="AN10" s="175">
        <v>8054083</v>
      </c>
      <c r="AO10" s="176"/>
      <c r="AP10" s="174"/>
      <c r="AQ10" s="166"/>
      <c r="AR10" s="166"/>
      <c r="AS10" s="166"/>
      <c r="AT10" s="177"/>
      <c r="AU10" s="173"/>
      <c r="AV10" s="178"/>
      <c r="AW10" s="169"/>
      <c r="AX10" s="169"/>
      <c r="AY10" s="169"/>
    </row>
    <row r="11" spans="1:53" s="167" customFormat="1" ht="15" x14ac:dyDescent="0.25">
      <c r="A11" s="174" t="s">
        <v>33</v>
      </c>
      <c r="B11" s="175">
        <v>5830558</v>
      </c>
      <c r="C11" s="175">
        <v>5911861</v>
      </c>
      <c r="D11" s="175">
        <v>6004134</v>
      </c>
      <c r="E11" s="175">
        <v>5973661</v>
      </c>
      <c r="F11" s="175">
        <v>6028983</v>
      </c>
      <c r="G11" s="175">
        <v>6082977</v>
      </c>
      <c r="H11" s="175">
        <v>6107840</v>
      </c>
      <c r="I11" s="175">
        <v>6253308</v>
      </c>
      <c r="J11" s="175">
        <v>6378118</v>
      </c>
      <c r="K11" s="175">
        <v>6455096</v>
      </c>
      <c r="L11" s="175">
        <v>6527277</v>
      </c>
      <c r="M11" s="175">
        <v>6636060</v>
      </c>
      <c r="N11" s="175">
        <v>6734577</v>
      </c>
      <c r="O11" s="175">
        <v>7030300</v>
      </c>
      <c r="P11" s="175">
        <v>7103917</v>
      </c>
      <c r="Q11" s="175">
        <v>7239870</v>
      </c>
      <c r="R11" s="175">
        <v>7291225</v>
      </c>
      <c r="S11" s="175">
        <v>7367312</v>
      </c>
      <c r="T11" s="175">
        <v>7470803</v>
      </c>
      <c r="U11" s="175">
        <v>7422290</v>
      </c>
      <c r="V11" s="175">
        <v>7456519</v>
      </c>
      <c r="W11" s="175">
        <v>6852901</v>
      </c>
      <c r="X11" s="175">
        <v>7399589</v>
      </c>
      <c r="Y11" s="175">
        <v>7518578</v>
      </c>
      <c r="Z11" s="175">
        <v>7577954</v>
      </c>
      <c r="AA11" s="175">
        <v>7885163</v>
      </c>
      <c r="AB11" s="175">
        <v>8250111</v>
      </c>
      <c r="AC11" s="175">
        <v>8492393</v>
      </c>
      <c r="AD11" s="175">
        <v>8984099</v>
      </c>
      <c r="AE11" s="175">
        <v>8965343</v>
      </c>
      <c r="AF11" s="175">
        <v>9079199</v>
      </c>
      <c r="AG11" s="175">
        <v>9066465</v>
      </c>
      <c r="AH11" s="175">
        <v>9919052</v>
      </c>
      <c r="AI11" s="175">
        <v>9768376</v>
      </c>
      <c r="AJ11" s="175">
        <v>9378116</v>
      </c>
      <c r="AK11" s="175">
        <v>10026449</v>
      </c>
      <c r="AL11" s="175">
        <v>9837847</v>
      </c>
      <c r="AM11" s="175">
        <v>9973150</v>
      </c>
      <c r="AN11" s="175">
        <v>9665436</v>
      </c>
      <c r="AO11" s="176"/>
      <c r="AP11" s="174"/>
      <c r="AQ11" s="166"/>
      <c r="AR11" s="166"/>
      <c r="AS11" s="166"/>
      <c r="AT11" s="177"/>
      <c r="AU11" s="173"/>
      <c r="AV11" s="178"/>
      <c r="AW11" s="179"/>
      <c r="AX11" s="179"/>
      <c r="AY11" s="164"/>
    </row>
    <row r="12" spans="1:53" s="167" customFormat="1" ht="18.75" customHeight="1" x14ac:dyDescent="0.25">
      <c r="A12" s="197" t="s">
        <v>109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80"/>
      <c r="M12" s="180"/>
      <c r="N12" s="164"/>
      <c r="O12" s="164"/>
      <c r="P12" s="181"/>
      <c r="Q12" s="181"/>
      <c r="R12" s="181"/>
      <c r="S12" s="181"/>
      <c r="T12" s="181"/>
      <c r="U12" s="181"/>
      <c r="V12" s="86"/>
      <c r="W12" s="181"/>
      <c r="X12" s="181"/>
      <c r="Y12" s="181"/>
      <c r="Z12" s="181"/>
      <c r="AA12" s="182"/>
      <c r="AB12" s="181"/>
      <c r="AC12" s="181"/>
      <c r="AD12" s="183"/>
      <c r="AE12" s="184"/>
      <c r="AF12" s="185"/>
      <c r="AG12" s="181"/>
      <c r="AH12" s="186"/>
      <c r="AI12" s="181"/>
      <c r="AJ12" s="181"/>
      <c r="AK12" s="181"/>
      <c r="AL12" s="181"/>
      <c r="AM12" s="187"/>
      <c r="AN12" s="187"/>
      <c r="AO12" s="166"/>
      <c r="AP12" s="166"/>
      <c r="AQ12" s="166"/>
      <c r="AR12" s="166"/>
      <c r="AS12" s="166"/>
      <c r="AT12" s="177"/>
      <c r="AU12" s="173"/>
      <c r="AV12" s="178"/>
      <c r="AW12" s="179"/>
      <c r="AX12" s="179"/>
      <c r="AY12" s="164"/>
    </row>
    <row r="13" spans="1:53" s="167" customFormat="1" ht="15" x14ac:dyDescent="0.25">
      <c r="A13" s="188" t="s">
        <v>34</v>
      </c>
      <c r="B13" s="165"/>
      <c r="C13" s="165"/>
      <c r="D13" s="165"/>
      <c r="E13" s="165"/>
      <c r="F13" s="164"/>
      <c r="G13" s="53">
        <v>2015</v>
      </c>
      <c r="H13" s="37">
        <v>2016</v>
      </c>
      <c r="I13" s="37">
        <v>2017</v>
      </c>
      <c r="J13" s="37">
        <v>2018</v>
      </c>
      <c r="K13" s="37">
        <v>2019</v>
      </c>
      <c r="L13" s="37">
        <v>2020</v>
      </c>
      <c r="M13" s="53">
        <v>2021</v>
      </c>
      <c r="N13" s="37">
        <v>2022</v>
      </c>
      <c r="O13" s="37">
        <v>2023</v>
      </c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86"/>
      <c r="AI13" s="164"/>
      <c r="AJ13" s="164"/>
      <c r="AK13" s="164"/>
      <c r="AL13" s="164"/>
      <c r="AM13" s="189"/>
      <c r="AN13" s="187"/>
      <c r="AO13" s="166"/>
      <c r="AP13" s="166"/>
      <c r="AQ13" s="166"/>
      <c r="AR13" s="166"/>
      <c r="AS13" s="166"/>
      <c r="AT13" s="166"/>
      <c r="AU13" s="190"/>
      <c r="AV13" s="191"/>
      <c r="AW13" s="192"/>
      <c r="AX13" s="192"/>
      <c r="AY13" s="164"/>
    </row>
    <row r="14" spans="1:53" s="167" customFormat="1" ht="15" x14ac:dyDescent="0.25">
      <c r="A14" s="174" t="s">
        <v>132</v>
      </c>
      <c r="B14" s="165"/>
      <c r="C14" s="165"/>
      <c r="D14" s="165"/>
      <c r="E14" s="165"/>
      <c r="F14" s="164"/>
      <c r="G14" s="175">
        <v>27187671</v>
      </c>
      <c r="H14" s="175">
        <v>27881415</v>
      </c>
      <c r="I14" s="175">
        <v>28829090</v>
      </c>
      <c r="J14" s="175">
        <v>30071541</v>
      </c>
      <c r="K14" s="175">
        <v>30274636</v>
      </c>
      <c r="L14" s="175">
        <v>29224340</v>
      </c>
      <c r="M14" s="175">
        <v>31254623</v>
      </c>
      <c r="N14" s="175">
        <v>31821170</v>
      </c>
      <c r="O14" s="175">
        <v>32364292</v>
      </c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6"/>
      <c r="AP14" s="166"/>
      <c r="AQ14" s="166"/>
      <c r="AR14" s="166"/>
      <c r="AS14" s="166"/>
      <c r="AT14" s="166"/>
      <c r="AU14" s="164"/>
      <c r="AV14" s="165"/>
      <c r="AW14" s="193"/>
      <c r="AX14" s="193"/>
      <c r="AY14" s="193"/>
      <c r="AZ14" s="194"/>
      <c r="BA14" s="194"/>
    </row>
    <row r="15" spans="1:53" s="167" customFormat="1" ht="15" x14ac:dyDescent="0.25">
      <c r="A15" s="174" t="s">
        <v>33</v>
      </c>
      <c r="B15" s="165"/>
      <c r="C15" s="165"/>
      <c r="D15" s="165"/>
      <c r="E15" s="165"/>
      <c r="F15" s="164"/>
      <c r="G15" s="175">
        <v>23744263</v>
      </c>
      <c r="H15" s="175">
        <v>24498174</v>
      </c>
      <c r="I15" s="175">
        <v>26017128</v>
      </c>
      <c r="J15" s="175">
        <v>28153443</v>
      </c>
      <c r="K15" s="175">
        <v>29567001</v>
      </c>
      <c r="L15" s="175">
        <v>29224340</v>
      </c>
      <c r="M15" s="175">
        <v>32285300</v>
      </c>
      <c r="N15" s="175">
        <v>36103656</v>
      </c>
      <c r="O15" s="175">
        <v>39072483</v>
      </c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</row>
    <row r="16" spans="1:53" s="167" customFormat="1" ht="15" x14ac:dyDescent="0.25">
      <c r="A16" s="197" t="s">
        <v>108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</row>
    <row r="17" spans="1:51" x14ac:dyDescent="0.2">
      <c r="A17" s="52" t="s">
        <v>35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53" t="s">
        <v>120</v>
      </c>
      <c r="AE17" s="53" t="s">
        <v>121</v>
      </c>
      <c r="AF17" s="53" t="s">
        <v>122</v>
      </c>
      <c r="AG17" s="53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W17" s="48"/>
      <c r="AX17" s="48"/>
      <c r="AY17" s="48"/>
    </row>
    <row r="18" spans="1:51" s="167" customFormat="1" ht="12.95" customHeight="1" x14ac:dyDescent="0.25">
      <c r="A18" s="174" t="s">
        <v>36</v>
      </c>
      <c r="B18" s="186">
        <v>20567.5</v>
      </c>
      <c r="C18" s="186">
        <v>20878.5</v>
      </c>
      <c r="D18" s="186">
        <v>20595.8</v>
      </c>
      <c r="E18" s="186">
        <v>20577.7</v>
      </c>
      <c r="F18" s="186">
        <v>20476</v>
      </c>
      <c r="G18" s="186">
        <v>20732.7</v>
      </c>
      <c r="H18" s="186">
        <v>20641.900000000001</v>
      </c>
      <c r="I18" s="186">
        <v>20885.099999999999</v>
      </c>
      <c r="J18" s="186">
        <v>21128.1</v>
      </c>
      <c r="K18" s="186">
        <v>21374.400000000001</v>
      </c>
      <c r="L18" s="186">
        <v>21237.599999999999</v>
      </c>
      <c r="M18" s="186">
        <v>21420</v>
      </c>
      <c r="N18" s="186">
        <v>21548.9</v>
      </c>
      <c r="O18" s="186">
        <v>21877.200000000001</v>
      </c>
      <c r="P18" s="186">
        <v>21850.9</v>
      </c>
      <c r="Q18" s="186">
        <v>22041.4</v>
      </c>
      <c r="R18" s="186">
        <v>22174.2</v>
      </c>
      <c r="S18" s="186">
        <v>22593.7</v>
      </c>
      <c r="T18" s="186">
        <v>22476.7</v>
      </c>
      <c r="U18" s="186">
        <v>22528.799999999999</v>
      </c>
      <c r="V18" s="186">
        <v>22604.7</v>
      </c>
      <c r="W18" s="186">
        <v>22498</v>
      </c>
      <c r="X18" s="186">
        <v>22476.799999999999</v>
      </c>
      <c r="Y18" s="186">
        <v>22390.400000000001</v>
      </c>
      <c r="Z18" s="186">
        <v>22576.799999999999</v>
      </c>
      <c r="AA18" s="186">
        <v>23021.8</v>
      </c>
      <c r="AB18" s="186">
        <v>23329.4</v>
      </c>
      <c r="AC18" s="186">
        <v>23989.200000000001</v>
      </c>
      <c r="AD18" s="186">
        <v>24660.1</v>
      </c>
      <c r="AE18" s="186">
        <v>26798.5</v>
      </c>
      <c r="AF18" s="165">
        <v>28402.7</v>
      </c>
      <c r="AG18" s="186">
        <v>29140.3</v>
      </c>
      <c r="AH18" s="186">
        <v>29503.5</v>
      </c>
      <c r="AI18" s="165">
        <v>29915.8</v>
      </c>
      <c r="AJ18" s="165">
        <v>29828.6</v>
      </c>
      <c r="AK18" s="195">
        <v>29496.2</v>
      </c>
      <c r="AL18" s="165">
        <v>29726.1</v>
      </c>
      <c r="AM18" s="165">
        <v>30168.9</v>
      </c>
      <c r="AN18" s="165">
        <v>30113.599999999999</v>
      </c>
      <c r="AO18" s="165"/>
      <c r="AP18" s="165"/>
      <c r="AQ18" s="165"/>
      <c r="AR18" s="165"/>
      <c r="AS18" s="165"/>
      <c r="AT18" s="165"/>
      <c r="AW18" s="164"/>
      <c r="AX18" s="164"/>
      <c r="AY18" s="164"/>
    </row>
    <row r="19" spans="1:51" ht="15" x14ac:dyDescent="0.25">
      <c r="A19" s="198" t="s">
        <v>110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108"/>
      <c r="AL19" s="48"/>
      <c r="AM19" s="48"/>
      <c r="AN19" s="48"/>
      <c r="AO19" s="48"/>
      <c r="AP19" s="48"/>
      <c r="AQ19" s="48"/>
      <c r="AR19" s="48"/>
      <c r="AS19" s="48"/>
      <c r="AT19" s="48"/>
      <c r="AU19" s="55"/>
      <c r="AV19" s="48"/>
      <c r="AW19" s="48"/>
      <c r="AX19" s="48"/>
      <c r="AY19" s="48"/>
    </row>
    <row r="20" spans="1:51" x14ac:dyDescent="0.2">
      <c r="A20" s="52" t="s">
        <v>37</v>
      </c>
      <c r="B20" s="49"/>
      <c r="C20" s="49"/>
      <c r="D20" s="49"/>
      <c r="E20" s="49"/>
      <c r="F20" s="48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12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1:51" ht="24.6" customHeight="1" x14ac:dyDescent="0.2">
      <c r="A21" s="128" t="s">
        <v>38</v>
      </c>
      <c r="F21" s="54"/>
      <c r="G21" s="71"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43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1:51" ht="24.6" customHeight="1" x14ac:dyDescent="0.25">
      <c r="A22" s="129"/>
      <c r="F22" s="54"/>
      <c r="G22" s="71"/>
      <c r="M22" s="43"/>
      <c r="N22" s="43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Q22" s="134"/>
      <c r="AT22" s="48"/>
      <c r="AU22" s="48"/>
      <c r="AV22" s="48"/>
      <c r="AW22" s="48"/>
      <c r="AX22" s="48"/>
      <c r="AY22" s="48"/>
    </row>
    <row r="23" spans="1:51" ht="15" x14ac:dyDescent="0.25">
      <c r="A23" s="199" t="s">
        <v>126</v>
      </c>
      <c r="B23" s="48"/>
      <c r="C23" s="48"/>
      <c r="D23" s="48"/>
      <c r="E23" s="48"/>
      <c r="F23" s="48"/>
      <c r="G23" s="48"/>
      <c r="H23" s="70"/>
      <c r="I23" s="43"/>
      <c r="J23" s="43"/>
      <c r="K23" s="43"/>
      <c r="L23" s="43"/>
      <c r="M23" s="43"/>
      <c r="N23" s="43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P23" s="132"/>
      <c r="AQ23" s="132"/>
      <c r="AR23" s="132"/>
      <c r="AS23" s="132"/>
      <c r="AT23" s="48"/>
      <c r="AU23" s="48"/>
      <c r="AV23" s="48"/>
      <c r="AW23" s="48"/>
      <c r="AX23" s="48"/>
      <c r="AY23" s="48"/>
    </row>
    <row r="24" spans="1:51" x14ac:dyDescent="0.2">
      <c r="A24" s="52" t="s">
        <v>39</v>
      </c>
      <c r="B24" s="53" t="s">
        <v>14</v>
      </c>
      <c r="C24" s="53" t="s">
        <v>15</v>
      </c>
      <c r="D24" s="53" t="s">
        <v>16</v>
      </c>
      <c r="E24" s="53" t="s">
        <v>17</v>
      </c>
      <c r="F24" s="53" t="s">
        <v>18</v>
      </c>
      <c r="G24" s="53" t="s">
        <v>19</v>
      </c>
      <c r="H24" s="53" t="s">
        <v>20</v>
      </c>
      <c r="I24" s="53" t="s">
        <v>21</v>
      </c>
      <c r="J24" s="53" t="s">
        <v>22</v>
      </c>
      <c r="K24" s="53" t="s">
        <v>23</v>
      </c>
      <c r="L24" s="53" t="s">
        <v>24</v>
      </c>
      <c r="M24" s="53" t="s">
        <v>25</v>
      </c>
      <c r="N24" s="53" t="s">
        <v>26</v>
      </c>
      <c r="O24" s="53" t="s">
        <v>27</v>
      </c>
      <c r="P24" s="53" t="s">
        <v>28</v>
      </c>
      <c r="Q24" s="53" t="s">
        <v>29</v>
      </c>
      <c r="R24" s="37" t="s">
        <v>30</v>
      </c>
      <c r="S24" s="37" t="s">
        <v>31</v>
      </c>
      <c r="T24" s="37" t="s">
        <v>32</v>
      </c>
      <c r="U24" s="37" t="s">
        <v>97</v>
      </c>
      <c r="V24" s="37" t="s">
        <v>101</v>
      </c>
      <c r="W24" s="37" t="s">
        <v>103</v>
      </c>
      <c r="X24" s="37" t="s">
        <v>104</v>
      </c>
      <c r="Y24" s="37" t="s">
        <v>105</v>
      </c>
      <c r="Z24" s="37" t="s">
        <v>115</v>
      </c>
      <c r="AA24" s="37" t="s">
        <v>117</v>
      </c>
      <c r="AB24" s="37" t="s">
        <v>118</v>
      </c>
      <c r="AC24" s="37" t="s">
        <v>119</v>
      </c>
      <c r="AD24" s="53" t="s">
        <v>120</v>
      </c>
      <c r="AE24" s="37" t="s">
        <v>121</v>
      </c>
      <c r="AF24" s="53" t="s">
        <v>122</v>
      </c>
      <c r="AG24" s="53" t="s">
        <v>123</v>
      </c>
      <c r="AH24" s="53" t="s">
        <v>124</v>
      </c>
      <c r="AI24" s="53" t="s">
        <v>125</v>
      </c>
      <c r="AJ24" s="53" t="s">
        <v>127</v>
      </c>
      <c r="AK24" s="53" t="s">
        <v>128</v>
      </c>
      <c r="AL24" s="53" t="s">
        <v>129</v>
      </c>
      <c r="AM24" s="53" t="s">
        <v>130</v>
      </c>
      <c r="AN24" s="53" t="s">
        <v>133</v>
      </c>
      <c r="AW24" s="48"/>
      <c r="AX24" s="48"/>
      <c r="AY24" s="48"/>
    </row>
    <row r="25" spans="1:51" s="167" customFormat="1" ht="26.25" x14ac:dyDescent="0.25">
      <c r="A25" s="174" t="s">
        <v>40</v>
      </c>
      <c r="B25" s="194">
        <v>1.0049999999999999</v>
      </c>
      <c r="C25" s="194">
        <v>1.012</v>
      </c>
      <c r="D25" s="194">
        <v>1.0049999999999999</v>
      </c>
      <c r="E25" s="194">
        <v>0.99399999999999999</v>
      </c>
      <c r="F25" s="194">
        <v>0.995</v>
      </c>
      <c r="G25" s="194">
        <v>1.0009999999999999</v>
      </c>
      <c r="H25" s="194">
        <v>1.006</v>
      </c>
      <c r="I25" s="194">
        <v>1.02</v>
      </c>
      <c r="J25" s="194">
        <v>1.022</v>
      </c>
      <c r="K25" s="194">
        <v>1.028</v>
      </c>
      <c r="L25" s="194">
        <v>1.032</v>
      </c>
      <c r="M25" s="194">
        <v>1.026</v>
      </c>
      <c r="N25" s="194">
        <v>1.036</v>
      </c>
      <c r="O25" s="194">
        <v>1.0369999999999999</v>
      </c>
      <c r="P25" s="194">
        <v>1.04</v>
      </c>
      <c r="Q25" s="194">
        <v>1.036</v>
      </c>
      <c r="R25" s="194">
        <v>1.0620000000000001</v>
      </c>
      <c r="S25" s="194">
        <v>1.042</v>
      </c>
      <c r="T25" s="194">
        <v>1.036</v>
      </c>
      <c r="U25" s="194">
        <v>1.036</v>
      </c>
      <c r="V25" s="194">
        <v>1.034</v>
      </c>
      <c r="W25" s="194">
        <v>1.024</v>
      </c>
      <c r="X25" s="194">
        <v>1.018</v>
      </c>
      <c r="Y25" s="194">
        <v>1.0209999999999999</v>
      </c>
      <c r="Z25" s="194">
        <v>1</v>
      </c>
      <c r="AA25" s="194">
        <v>1.018</v>
      </c>
      <c r="AB25" s="194">
        <v>1.0329999999999999</v>
      </c>
      <c r="AC25" s="194">
        <v>1.075</v>
      </c>
      <c r="AD25" s="194">
        <v>1.0569999999999999</v>
      </c>
      <c r="AE25" s="194">
        <v>1.099</v>
      </c>
      <c r="AF25" s="194">
        <v>1.1459999999999999</v>
      </c>
      <c r="AG25" s="194">
        <v>1.091</v>
      </c>
      <c r="AH25" s="194">
        <v>1.0629999999999999</v>
      </c>
      <c r="AI25" s="194">
        <v>1.0980000000000001</v>
      </c>
      <c r="AJ25" s="194">
        <v>0.997</v>
      </c>
      <c r="AK25" s="194">
        <v>1.1020000000000001</v>
      </c>
      <c r="AL25" s="194">
        <v>0.98399999999999999</v>
      </c>
      <c r="AM25" s="194">
        <v>1.026</v>
      </c>
      <c r="AN25" s="194">
        <v>1.0469999999999999</v>
      </c>
      <c r="AO25" s="165"/>
      <c r="AP25" s="165"/>
      <c r="AQ25" s="165"/>
      <c r="AR25" s="165"/>
      <c r="AS25" s="165"/>
      <c r="AT25" s="165"/>
      <c r="AW25" s="164"/>
      <c r="AX25" s="164"/>
      <c r="AY25" s="164"/>
    </row>
    <row r="26" spans="1:51" ht="15" x14ac:dyDescent="0.25">
      <c r="A26" s="200" t="s">
        <v>111</v>
      </c>
      <c r="B26" s="117"/>
      <c r="C26" s="117"/>
      <c r="D26" s="117"/>
      <c r="E26" s="117"/>
      <c r="F26" s="117"/>
      <c r="G26" s="11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5"/>
      <c r="AW26" s="48"/>
      <c r="AX26" s="48"/>
      <c r="AY26" s="48"/>
    </row>
    <row r="27" spans="1:51" x14ac:dyDescent="0.2">
      <c r="A27" s="52" t="s">
        <v>41</v>
      </c>
      <c r="B27" s="49"/>
      <c r="C27" s="49"/>
      <c r="D27" s="49"/>
      <c r="E27" s="49"/>
      <c r="F27" s="48"/>
      <c r="G27" s="53">
        <v>2015</v>
      </c>
      <c r="H27" s="53">
        <v>2016</v>
      </c>
      <c r="I27" s="53">
        <v>2017</v>
      </c>
      <c r="J27" s="53">
        <v>2018</v>
      </c>
      <c r="K27" s="53">
        <v>2019</v>
      </c>
      <c r="L27" s="53">
        <v>2020</v>
      </c>
      <c r="M27" s="53">
        <v>2021</v>
      </c>
      <c r="N27" s="53">
        <v>2022</v>
      </c>
      <c r="O27" s="53">
        <v>2023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</row>
    <row r="28" spans="1:51" s="167" customFormat="1" ht="15" x14ac:dyDescent="0.25">
      <c r="A28" s="174" t="s">
        <v>42</v>
      </c>
      <c r="B28" s="165"/>
      <c r="C28" s="165"/>
      <c r="D28" s="165"/>
      <c r="E28" s="165"/>
      <c r="F28" s="164"/>
      <c r="G28" s="196">
        <v>1.004</v>
      </c>
      <c r="H28" s="196">
        <v>1.006</v>
      </c>
      <c r="I28" s="196">
        <v>1.0269999999999999</v>
      </c>
      <c r="J28" s="196">
        <v>1.0369999999999999</v>
      </c>
      <c r="K28" s="196">
        <v>1.0429999999999999</v>
      </c>
      <c r="L28" s="196">
        <v>1.024</v>
      </c>
      <c r="M28" s="196">
        <v>1.0329999999999999</v>
      </c>
      <c r="N28" s="196">
        <v>1.0980000000000001</v>
      </c>
      <c r="O28" s="196">
        <v>1.0640000000000001</v>
      </c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</row>
    <row r="29" spans="1:51" ht="15" x14ac:dyDescent="0.25">
      <c r="A29" s="200" t="s">
        <v>112</v>
      </c>
      <c r="B29" s="48"/>
      <c r="C29" s="48"/>
      <c r="D29" s="48"/>
      <c r="E29" s="48"/>
      <c r="F29" s="48"/>
      <c r="G29" s="119"/>
      <c r="H29" s="48"/>
      <c r="I29" s="48"/>
      <c r="J29" s="48"/>
      <c r="K29" s="48"/>
      <c r="L29" s="43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</row>
    <row r="30" spans="1:51" hidden="1" x14ac:dyDescent="0.2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3"/>
      <c r="AV30" s="3"/>
      <c r="AW30" s="3"/>
      <c r="AX30" s="3"/>
      <c r="AY30" s="3"/>
    </row>
    <row r="31" spans="1:51" hidden="1" x14ac:dyDescent="0.2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3"/>
      <c r="AV31" s="3"/>
      <c r="AW31" s="3"/>
      <c r="AX31" s="3"/>
      <c r="AY31" s="3"/>
    </row>
  </sheetData>
  <mergeCells count="20">
    <mergeCell ref="AT1:AT2"/>
    <mergeCell ref="AK1:AN1"/>
    <mergeCell ref="AO1:AO2"/>
    <mergeCell ref="AU1:AY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  <mergeCell ref="A1:A2"/>
    <mergeCell ref="G1:J1"/>
    <mergeCell ref="B1:E1"/>
    <mergeCell ref="F1:F2"/>
    <mergeCell ref="K1:K2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  <hyperlink ref="A23" r:id="rId6" display="https://www.fdp.gov.lv/lv/publikacijas-un-parskati/zinojumi/2023/19-06" xr:uid="{1E03105B-275B-429A-991A-AA752E2809AD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>
    <pageSetUpPr fitToPage="1"/>
  </sheetPr>
  <dimension ref="A1:AZ32"/>
  <sheetViews>
    <sheetView showGridLines="0" zoomScale="60" zoomScaleNormal="60" workbookViewId="0">
      <selection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5" customWidth="1"/>
    <col min="6" max="6" width="10" style="55" customWidth="1"/>
    <col min="7" max="7" width="10.7109375" style="55" customWidth="1"/>
    <col min="8" max="8" width="11.140625" style="55" customWidth="1"/>
    <col min="9" max="11" width="11" style="55" customWidth="1"/>
    <col min="12" max="12" width="11.28515625" style="55" customWidth="1"/>
    <col min="13" max="13" width="10.7109375" style="55" customWidth="1"/>
    <col min="14" max="14" width="11.5703125" style="55" customWidth="1"/>
    <col min="15" max="15" width="11.85546875" style="55" customWidth="1"/>
    <col min="16" max="16" width="10.140625" style="55" customWidth="1"/>
    <col min="17" max="17" width="9.85546875" style="55" customWidth="1"/>
    <col min="18" max="19" width="10.140625" style="55" customWidth="1"/>
    <col min="20" max="21" width="9.85546875" style="55" customWidth="1"/>
    <col min="22" max="22" width="10.140625" style="114" customWidth="1"/>
    <col min="23" max="23" width="10" style="114" customWidth="1"/>
    <col min="24" max="24" width="9.7109375" style="114" customWidth="1"/>
    <col min="25" max="25" width="10.85546875" style="114" customWidth="1"/>
    <col min="26" max="26" width="9.42578125" style="114" customWidth="1"/>
    <col min="27" max="27" width="10.28515625" style="114" customWidth="1"/>
    <col min="28" max="28" width="10.42578125" style="114" customWidth="1"/>
    <col min="29" max="29" width="10" style="114" customWidth="1"/>
    <col min="30" max="30" width="11.140625" style="114" customWidth="1"/>
    <col min="31" max="32" width="9" style="114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6" width="9" style="4" customWidth="1"/>
    <col min="47" max="47" width="9.140625" style="5" customWidth="1"/>
    <col min="48" max="48" width="10.5703125" style="5" customWidth="1"/>
    <col min="49" max="51" width="9.140625" style="5" customWidth="1"/>
    <col min="52" max="16384" width="9.140625" style="2" hidden="1"/>
  </cols>
  <sheetData>
    <row r="1" spans="1:52" ht="14.45" customHeight="1" x14ac:dyDescent="0.2">
      <c r="A1" s="154" t="s">
        <v>43</v>
      </c>
      <c r="B1" s="138" t="s">
        <v>44</v>
      </c>
      <c r="C1" s="139"/>
      <c r="D1" s="139"/>
      <c r="E1" s="139"/>
      <c r="F1" s="140">
        <v>2016</v>
      </c>
      <c r="G1" s="138" t="s">
        <v>45</v>
      </c>
      <c r="H1" s="139"/>
      <c r="I1" s="139"/>
      <c r="J1" s="156"/>
      <c r="K1" s="140">
        <v>2017</v>
      </c>
      <c r="L1" s="148" t="s">
        <v>46</v>
      </c>
      <c r="M1" s="149"/>
      <c r="N1" s="149"/>
      <c r="O1" s="150"/>
      <c r="P1" s="140">
        <v>2018</v>
      </c>
      <c r="Q1" s="148" t="s">
        <v>98</v>
      </c>
      <c r="R1" s="149"/>
      <c r="S1" s="149"/>
      <c r="T1" s="150"/>
      <c r="U1" s="140">
        <v>2019</v>
      </c>
      <c r="V1" s="148" t="s">
        <v>102</v>
      </c>
      <c r="W1" s="149"/>
      <c r="X1" s="149"/>
      <c r="Y1" s="150"/>
      <c r="Z1" s="140">
        <v>2020</v>
      </c>
      <c r="AA1" s="148" t="s">
        <v>116</v>
      </c>
      <c r="AB1" s="149"/>
      <c r="AC1" s="149"/>
      <c r="AD1" s="150"/>
      <c r="AE1" s="142">
        <v>2021</v>
      </c>
      <c r="AF1" s="143">
        <v>2022</v>
      </c>
      <c r="AG1" s="144"/>
      <c r="AH1" s="144"/>
      <c r="AI1" s="145"/>
      <c r="AJ1" s="142"/>
      <c r="AK1" s="151">
        <v>2023</v>
      </c>
      <c r="AL1" s="152"/>
      <c r="AM1" s="152"/>
      <c r="AN1" s="153"/>
      <c r="AO1" s="142">
        <v>2023</v>
      </c>
      <c r="AP1" s="143">
        <v>2024</v>
      </c>
      <c r="AQ1" s="144"/>
      <c r="AR1" s="144"/>
      <c r="AS1" s="145"/>
      <c r="AT1" s="142">
        <v>2024</v>
      </c>
      <c r="AU1" s="146" t="s">
        <v>135</v>
      </c>
      <c r="AV1" s="147"/>
      <c r="AW1" s="147"/>
      <c r="AX1" s="147"/>
      <c r="AY1" s="147"/>
    </row>
    <row r="2" spans="1:52" ht="14.45" customHeight="1" x14ac:dyDescent="0.2">
      <c r="A2" s="155"/>
      <c r="B2" s="1" t="s">
        <v>4</v>
      </c>
      <c r="C2" s="1" t="s">
        <v>5</v>
      </c>
      <c r="D2" s="1" t="s">
        <v>6</v>
      </c>
      <c r="E2" s="1" t="s">
        <v>7</v>
      </c>
      <c r="F2" s="141"/>
      <c r="G2" s="1" t="s">
        <v>4</v>
      </c>
      <c r="H2" s="1" t="s">
        <v>5</v>
      </c>
      <c r="I2" s="1" t="s">
        <v>6</v>
      </c>
      <c r="J2" s="1" t="s">
        <v>7</v>
      </c>
      <c r="K2" s="141"/>
      <c r="L2" s="1" t="s">
        <v>4</v>
      </c>
      <c r="M2" s="1" t="s">
        <v>5</v>
      </c>
      <c r="N2" s="1" t="s">
        <v>6</v>
      </c>
      <c r="O2" s="1" t="s">
        <v>7</v>
      </c>
      <c r="P2" s="141"/>
      <c r="Q2" s="1" t="s">
        <v>4</v>
      </c>
      <c r="R2" s="1" t="s">
        <v>5</v>
      </c>
      <c r="S2" s="1" t="s">
        <v>6</v>
      </c>
      <c r="T2" s="1" t="s">
        <v>7</v>
      </c>
      <c r="U2" s="141"/>
      <c r="V2" s="1" t="s">
        <v>4</v>
      </c>
      <c r="W2" s="1" t="s">
        <v>5</v>
      </c>
      <c r="X2" s="1" t="s">
        <v>6</v>
      </c>
      <c r="Y2" s="1" t="s">
        <v>7</v>
      </c>
      <c r="Z2" s="141"/>
      <c r="AA2" s="1" t="s">
        <v>4</v>
      </c>
      <c r="AB2" s="1" t="s">
        <v>5</v>
      </c>
      <c r="AC2" s="1" t="s">
        <v>6</v>
      </c>
      <c r="AD2" s="1" t="s">
        <v>7</v>
      </c>
      <c r="AE2" s="141"/>
      <c r="AF2" s="1" t="s">
        <v>4</v>
      </c>
      <c r="AG2" s="1" t="s">
        <v>5</v>
      </c>
      <c r="AH2" s="1" t="s">
        <v>6</v>
      </c>
      <c r="AI2" s="1" t="s">
        <v>7</v>
      </c>
      <c r="AJ2" s="141"/>
      <c r="AK2" s="1" t="s">
        <v>4</v>
      </c>
      <c r="AL2" s="1" t="s">
        <v>5</v>
      </c>
      <c r="AM2" s="1" t="s">
        <v>6</v>
      </c>
      <c r="AN2" s="1" t="s">
        <v>7</v>
      </c>
      <c r="AO2" s="141"/>
      <c r="AP2" s="7" t="s">
        <v>4</v>
      </c>
      <c r="AQ2" s="7" t="s">
        <v>5</v>
      </c>
      <c r="AR2" s="7" t="s">
        <v>6</v>
      </c>
      <c r="AS2" s="7" t="s">
        <v>7</v>
      </c>
      <c r="AT2" s="141"/>
      <c r="AU2" s="36">
        <v>2024</v>
      </c>
      <c r="AV2" s="36">
        <v>2025</v>
      </c>
      <c r="AW2" s="36">
        <v>2026</v>
      </c>
      <c r="AX2" s="36">
        <v>2027</v>
      </c>
      <c r="AY2" s="36">
        <v>2028</v>
      </c>
      <c r="AZ2" s="36">
        <v>2028</v>
      </c>
    </row>
    <row r="3" spans="1:52" x14ac:dyDescent="0.2">
      <c r="A3" s="8" t="s">
        <v>47</v>
      </c>
      <c r="B3" s="8">
        <f>F10/B10-1</f>
        <v>3.8049166234832121E-2</v>
      </c>
      <c r="C3" s="8">
        <f t="shared" ref="C3:E4" si="0">G10/C10-1</f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8">
        <f>J10/F10-1</f>
        <v>2.5452345061139914E-2</v>
      </c>
      <c r="H3" s="8">
        <f t="shared" ref="H3:J4" si="1">K10/G10-1</f>
        <v>2.7347085230169377E-2</v>
      </c>
      <c r="I3" s="8">
        <f t="shared" si="1"/>
        <v>3.6965398358594692E-2</v>
      </c>
      <c r="J3" s="8">
        <f t="shared" si="1"/>
        <v>3.3179117459425367E-2</v>
      </c>
      <c r="K3" s="9">
        <f>I14/H14-1</f>
        <v>3.3989487262393148E-2</v>
      </c>
      <c r="L3" s="8">
        <f t="shared" ref="L3:N4" si="2">N10/J10-1</f>
        <v>3.5520574184491061E-2</v>
      </c>
      <c r="M3" s="8">
        <f t="shared" si="2"/>
        <v>4.4611822965996861E-2</v>
      </c>
      <c r="N3" s="8">
        <f t="shared" si="2"/>
        <v>4.119031644551896E-2</v>
      </c>
      <c r="O3" s="8">
        <f>Q10/M10-1</f>
        <v>4.1381936872960878E-2</v>
      </c>
      <c r="P3" s="19">
        <f>J14/I14-1</f>
        <v>4.3097128629450365E-2</v>
      </c>
      <c r="Q3" s="42">
        <f t="shared" ref="Q3:T4" si="3">R10/N10-1</f>
        <v>2.8234772368662897E-2</v>
      </c>
      <c r="R3" s="42">
        <f t="shared" si="3"/>
        <v>1.0943391270694658E-2</v>
      </c>
      <c r="S3" s="42">
        <f t="shared" si="3"/>
        <v>9.1694578980063834E-3</v>
      </c>
      <c r="T3" s="42">
        <f t="shared" si="3"/>
        <v>-5.1957605846755239E-3</v>
      </c>
      <c r="U3" s="19">
        <f>K14/J14-1</f>
        <v>6.7537277188423062E-3</v>
      </c>
      <c r="V3" s="42">
        <f t="shared" ref="V3:Y4" si="4">V10/R10-1</f>
        <v>-8.3217214292651276E-3</v>
      </c>
      <c r="W3" s="42">
        <f t="shared" si="4"/>
        <v>-0.10698842453746205</v>
      </c>
      <c r="X3" s="42">
        <f t="shared" si="4"/>
        <v>-1.1380502154779482E-2</v>
      </c>
      <c r="Y3" s="42">
        <f t="shared" si="4"/>
        <v>5.8793098459908322E-5</v>
      </c>
      <c r="Z3" s="19">
        <f>L14/K14-1</f>
        <v>-3.469227507805539E-2</v>
      </c>
      <c r="AA3" s="42">
        <f t="shared" ref="AA3:AD4" si="5">Z10/V10-1</f>
        <v>1.6465705640833495E-3</v>
      </c>
      <c r="AB3" s="42">
        <f t="shared" si="5"/>
        <v>0.12629227546317212</v>
      </c>
      <c r="AC3" s="42">
        <f t="shared" si="5"/>
        <v>8.4905701922072252E-2</v>
      </c>
      <c r="AD3" s="42">
        <f t="shared" si="5"/>
        <v>7.1582692807133697E-2</v>
      </c>
      <c r="AE3" s="19">
        <f>M14/L14-1</f>
        <v>6.9472330256217907E-2</v>
      </c>
      <c r="AF3" s="42">
        <f t="shared" ref="AF3:AI4" si="6">AD10/Z10-1</f>
        <v>7.1167317587254253E-2</v>
      </c>
      <c r="AG3" s="42">
        <f t="shared" si="6"/>
        <v>5.4221915291519096E-2</v>
      </c>
      <c r="AH3" s="42">
        <f t="shared" si="6"/>
        <v>-2.2035003455769253E-2</v>
      </c>
      <c r="AI3" s="42">
        <f t="shared" si="6"/>
        <v>-8.4936470408153442E-3</v>
      </c>
      <c r="AJ3" s="19">
        <f>N14/M14-1</f>
        <v>1.8126822390402753E-2</v>
      </c>
      <c r="AK3" s="42">
        <f t="shared" ref="AK3:AN4" si="7">AH10/AD10-1</f>
        <v>3.2513604670831864E-3</v>
      </c>
      <c r="AL3" s="42">
        <f t="shared" si="7"/>
        <v>9.5202103039746522E-3</v>
      </c>
      <c r="AM3" s="42">
        <f t="shared" si="7"/>
        <v>2.2894721385088523E-2</v>
      </c>
      <c r="AN3" s="42">
        <f t="shared" si="7"/>
        <v>1.1261332996592488E-2</v>
      </c>
      <c r="AO3" s="19">
        <f>O14/N14-1</f>
        <v>1.7067945647504468E-2</v>
      </c>
      <c r="AP3" s="42">
        <f>AL10/AH10-1</f>
        <v>1.7168441362016562E-3</v>
      </c>
      <c r="AQ3" s="42">
        <f>AM10/AI10-1</f>
        <v>-4.3466195002728192E-4</v>
      </c>
      <c r="AR3" s="42">
        <f>AN10/AJ10-1</f>
        <v>-9.6754230507658523E-3</v>
      </c>
      <c r="AS3" s="19"/>
      <c r="AT3" s="19"/>
      <c r="AU3" s="107">
        <v>1.4E-2</v>
      </c>
      <c r="AV3" s="107">
        <v>2.9000000000000001E-2</v>
      </c>
      <c r="AW3" s="107">
        <v>2.8000000000000001E-2</v>
      </c>
      <c r="AX3" s="107">
        <v>2.5999999999999999E-2</v>
      </c>
      <c r="AY3" s="107">
        <v>2.3E-2</v>
      </c>
      <c r="AZ3" s="107">
        <v>2.3E-2</v>
      </c>
    </row>
    <row r="4" spans="1:52" x14ac:dyDescent="0.2">
      <c r="A4" s="11" t="s">
        <v>48</v>
      </c>
      <c r="B4" s="11">
        <f>F11/B11-1</f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>J11/F11-1</f>
        <v>5.7909435140221843E-2</v>
      </c>
      <c r="H4" s="11">
        <f t="shared" si="1"/>
        <v>6.117382985337616E-2</v>
      </c>
      <c r="I4" s="11">
        <f t="shared" si="1"/>
        <v>6.8671903651700061E-2</v>
      </c>
      <c r="J4" s="11">
        <f t="shared" si="1"/>
        <v>6.1207923870054026E-2</v>
      </c>
      <c r="K4" s="12">
        <f>I15/H15-1</f>
        <v>6.2002743551417439E-2</v>
      </c>
      <c r="L4" s="11">
        <f t="shared" si="2"/>
        <v>5.5887802640214534E-2</v>
      </c>
      <c r="M4" s="11">
        <f t="shared" si="2"/>
        <v>8.9108512096489401E-2</v>
      </c>
      <c r="N4" s="11">
        <f t="shared" si="2"/>
        <v>8.8343117658404857E-2</v>
      </c>
      <c r="O4" s="11">
        <f>Q11/M11-1</f>
        <v>9.0989231562101702E-2</v>
      </c>
      <c r="P4" s="14">
        <f>J15/I15-1</f>
        <v>8.2111868765837537E-2</v>
      </c>
      <c r="Q4" s="45">
        <f t="shared" si="3"/>
        <v>8.2655228383311963E-2</v>
      </c>
      <c r="R4" s="45">
        <f t="shared" si="3"/>
        <v>4.7937072386669222E-2</v>
      </c>
      <c r="S4" s="45">
        <f t="shared" si="3"/>
        <v>5.1645592143038765E-2</v>
      </c>
      <c r="T4" s="45">
        <f t="shared" si="3"/>
        <v>2.5196585021554307E-2</v>
      </c>
      <c r="U4" s="14">
        <f>K15/J15-1</f>
        <v>5.0209063239618601E-2</v>
      </c>
      <c r="V4" s="45">
        <f t="shared" si="4"/>
        <v>2.2670264598884327E-2</v>
      </c>
      <c r="W4" s="45">
        <f t="shared" si="4"/>
        <v>-6.9823430852392288E-2</v>
      </c>
      <c r="X4" s="45">
        <f t="shared" si="4"/>
        <v>-9.5323086420562309E-3</v>
      </c>
      <c r="Y4" s="45">
        <f t="shared" si="4"/>
        <v>1.2972815667401827E-2</v>
      </c>
      <c r="Z4" s="14">
        <f>L15/K15-1</f>
        <v>-1.1589305252839188E-2</v>
      </c>
      <c r="AA4" s="45">
        <f t="shared" si="5"/>
        <v>1.6285749422753515E-2</v>
      </c>
      <c r="AB4" s="45">
        <f t="shared" si="5"/>
        <v>0.15063138953853272</v>
      </c>
      <c r="AC4" s="45">
        <f t="shared" si="5"/>
        <v>0.11494178933451571</v>
      </c>
      <c r="AD4" s="45">
        <f t="shared" si="5"/>
        <v>0.1295211674335226</v>
      </c>
      <c r="AE4" s="14">
        <f>M15/L15-1</f>
        <v>0.10474008993872919</v>
      </c>
      <c r="AF4" s="45">
        <f t="shared" si="6"/>
        <v>0.18555734173102656</v>
      </c>
      <c r="AG4" s="45">
        <f t="shared" si="6"/>
        <v>0.13698892464239476</v>
      </c>
      <c r="AH4" s="45">
        <f t="shared" si="6"/>
        <v>0.10049416304823056</v>
      </c>
      <c r="AI4" s="45">
        <f t="shared" si="6"/>
        <v>6.7598378925704417E-2</v>
      </c>
      <c r="AJ4" s="14">
        <f>N15/M15-1</f>
        <v>0.11826918133020281</v>
      </c>
      <c r="AK4" s="45">
        <f t="shared" si="7"/>
        <v>0.1040675308675918</v>
      </c>
      <c r="AL4" s="45">
        <f t="shared" si="7"/>
        <v>8.9570806158782768E-2</v>
      </c>
      <c r="AM4" s="45">
        <f t="shared" si="7"/>
        <v>3.2923278804661171E-2</v>
      </c>
      <c r="AN4" s="45">
        <f t="shared" si="7"/>
        <v>0.10588294335223258</v>
      </c>
      <c r="AO4" s="14">
        <f>O15/N15-1</f>
        <v>8.2230647223095588E-2</v>
      </c>
      <c r="AP4" s="45">
        <f>AL11/AH11-1</f>
        <v>-8.1867702679651044E-3</v>
      </c>
      <c r="AQ4" s="45">
        <f>AM11/AI11-1</f>
        <v>2.0962952286029957E-2</v>
      </c>
      <c r="AR4" s="45">
        <f>AN11/AJ11-1</f>
        <v>3.0637283650575498E-2</v>
      </c>
      <c r="AS4" s="14"/>
      <c r="AT4" s="14"/>
      <c r="AU4" s="44">
        <v>3.7999999999999999E-2</v>
      </c>
      <c r="AV4" s="44">
        <v>5.8999999999999997E-2</v>
      </c>
      <c r="AW4" s="44">
        <v>5.5E-2</v>
      </c>
      <c r="AX4" s="44">
        <v>5.3999999999999999E-2</v>
      </c>
      <c r="AY4" s="44">
        <v>5.0999999999999997E-2</v>
      </c>
      <c r="AZ4" s="44">
        <v>5.0999999999999997E-2</v>
      </c>
    </row>
    <row r="5" spans="1:52" x14ac:dyDescent="0.2">
      <c r="A5" s="11" t="s">
        <v>49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1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45">
        <f>S18/O18-1</f>
        <v>3.2750991900243109E-2</v>
      </c>
      <c r="S5" s="45">
        <f>T18/P18-1</f>
        <v>2.8639552604240448E-2</v>
      </c>
      <c r="T5" s="45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44">
        <f>AJ18/AF18-1</f>
        <v>5.0202973660954608E-2</v>
      </c>
      <c r="AN5" s="44">
        <f>AK18/AG18-1</f>
        <v>1.2213326561497428E-2</v>
      </c>
      <c r="AO5" s="14">
        <f>O21</f>
        <v>8.9379421953439175E-2</v>
      </c>
      <c r="AP5" s="44">
        <f>AL18/AH18-1</f>
        <v>7.5448675580862545E-3</v>
      </c>
      <c r="AQ5" s="44">
        <f>AM18/AI18-1</f>
        <v>8.4604122236411339E-3</v>
      </c>
      <c r="AR5" s="44">
        <f>AN18/AJ18-1</f>
        <v>9.5545885492447358E-3</v>
      </c>
      <c r="AS5" s="14"/>
      <c r="AT5" s="14"/>
      <c r="AU5" s="44">
        <v>2.4E-2</v>
      </c>
      <c r="AV5" s="44">
        <v>2.9000000000000001E-2</v>
      </c>
      <c r="AW5" s="44">
        <v>2.7E-2</v>
      </c>
      <c r="AX5" s="44">
        <v>2.7E-2</v>
      </c>
      <c r="AY5" s="44">
        <v>2.7E-2</v>
      </c>
      <c r="AZ5" s="44">
        <v>2.7E-2</v>
      </c>
    </row>
    <row r="6" spans="1:52" x14ac:dyDescent="0.2">
      <c r="A6" s="15" t="s">
        <v>50</v>
      </c>
      <c r="B6" s="16">
        <f>F24-1</f>
        <v>-5.0000000000000044E-3</v>
      </c>
      <c r="C6" s="16">
        <f>G24-1</f>
        <v>9.9999999999988987E-4</v>
      </c>
      <c r="D6" s="16">
        <f>H24-1</f>
        <v>6.0000000000000053E-3</v>
      </c>
      <c r="E6" s="16">
        <f>I24-1</f>
        <v>2.0000000000000018E-2</v>
      </c>
      <c r="F6" s="17">
        <f>H27-1</f>
        <v>6.0000000000000053E-3</v>
      </c>
      <c r="G6" s="15">
        <f>J24-1</f>
        <v>2.200000000000002E-2</v>
      </c>
      <c r="H6" s="15">
        <f>K24-1</f>
        <v>2.8000000000000025E-2</v>
      </c>
      <c r="I6" s="15">
        <f>L24-1</f>
        <v>3.2000000000000028E-2</v>
      </c>
      <c r="J6" s="15">
        <f>M24-1</f>
        <v>2.6000000000000023E-2</v>
      </c>
      <c r="K6" s="17">
        <f>I27-1</f>
        <v>2.6999999999999913E-2</v>
      </c>
      <c r="L6" s="15">
        <f>N24-1</f>
        <v>3.6000000000000032E-2</v>
      </c>
      <c r="M6" s="15">
        <f>O24-1</f>
        <v>3.6999999999999922E-2</v>
      </c>
      <c r="N6" s="15">
        <f>P24-1</f>
        <v>4.0000000000000036E-2</v>
      </c>
      <c r="O6" s="16">
        <f>Q24-1</f>
        <v>3.6000000000000032E-2</v>
      </c>
      <c r="P6" s="18">
        <f>J27-1</f>
        <v>3.6999999999999922E-2</v>
      </c>
      <c r="Q6" s="47">
        <f>R24-1</f>
        <v>6.2000000000000055E-2</v>
      </c>
      <c r="R6" s="47">
        <f>S24-1</f>
        <v>4.2000000000000037E-2</v>
      </c>
      <c r="S6" s="47">
        <f>T24-1</f>
        <v>3.6000000000000032E-2</v>
      </c>
      <c r="T6" s="47">
        <f>U24-1</f>
        <v>3.6000000000000032E-2</v>
      </c>
      <c r="U6" s="18">
        <f>K27-1</f>
        <v>4.2999999999999927E-2</v>
      </c>
      <c r="V6" s="47">
        <f>V24-1</f>
        <v>3.400000000000003E-2</v>
      </c>
      <c r="W6" s="47">
        <f>W24-1</f>
        <v>2.4000000000000021E-2</v>
      </c>
      <c r="X6" s="47">
        <f>X24-1</f>
        <v>1.8000000000000016E-2</v>
      </c>
      <c r="Y6" s="47">
        <f>Y24-1</f>
        <v>2.0999999999999908E-2</v>
      </c>
      <c r="Z6" s="18">
        <f>L27-1</f>
        <v>2.4000000000000021E-2</v>
      </c>
      <c r="AA6" s="47">
        <f>Z24-1</f>
        <v>0</v>
      </c>
      <c r="AB6" s="47">
        <f>AA24-1</f>
        <v>1.8000000000000016E-2</v>
      </c>
      <c r="AC6" s="47">
        <f>AB24-1</f>
        <v>3.2999999999999918E-2</v>
      </c>
      <c r="AD6" s="47">
        <f>AC24-1</f>
        <v>7.4999999999999956E-2</v>
      </c>
      <c r="AE6" s="18">
        <f>M27-1</f>
        <v>3.2999999999999918E-2</v>
      </c>
      <c r="AF6" s="47">
        <f>AD24-1</f>
        <v>5.699999999999994E-2</v>
      </c>
      <c r="AG6" s="47">
        <f>AE24-1</f>
        <v>9.8999999999999977E-2</v>
      </c>
      <c r="AH6" s="47">
        <f>AF24-1</f>
        <v>0.14599999999999991</v>
      </c>
      <c r="AI6" s="47">
        <f>AG24-1</f>
        <v>9.099999999999997E-2</v>
      </c>
      <c r="AJ6" s="18">
        <f>N27-1</f>
        <v>9.8000000000000087E-2</v>
      </c>
      <c r="AK6" s="47">
        <f>AH24-1</f>
        <v>6.2999999999999945E-2</v>
      </c>
      <c r="AL6" s="47">
        <f>AI24-1</f>
        <v>9.8000000000000087E-2</v>
      </c>
      <c r="AM6" s="47">
        <f>AJ24-1</f>
        <v>-3.0000000000000027E-3</v>
      </c>
      <c r="AN6" s="47">
        <f>AK24-1</f>
        <v>0.10200000000000009</v>
      </c>
      <c r="AO6" s="18">
        <f>O27-1</f>
        <v>6.4000000000000057E-2</v>
      </c>
      <c r="AP6" s="47">
        <f>AL24-1</f>
        <v>-1.6000000000000014E-2</v>
      </c>
      <c r="AQ6" s="47">
        <f>AM24-1</f>
        <v>2.6000000000000023E-2</v>
      </c>
      <c r="AR6" s="47">
        <f>AN24-1</f>
        <v>4.6999999999999931E-2</v>
      </c>
      <c r="AS6" s="18"/>
      <c r="AT6" s="18"/>
      <c r="AU6" s="46">
        <v>1.2E-2</v>
      </c>
      <c r="AV6" s="46">
        <v>2.1999999999999999E-2</v>
      </c>
      <c r="AW6" s="46">
        <v>2.5000000000000001E-2</v>
      </c>
      <c r="AX6" s="16">
        <v>2.5000000000000001E-2</v>
      </c>
      <c r="AY6" s="46">
        <v>2.5000000000000001E-2</v>
      </c>
      <c r="AZ6" s="46">
        <v>2.5000000000000001E-2</v>
      </c>
    </row>
    <row r="7" spans="1:52" s="5" customFormat="1" x14ac:dyDescent="0.2">
      <c r="A7" s="48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52" s="5" customFormat="1" x14ac:dyDescent="0.2">
      <c r="A8" s="59" t="s">
        <v>51</v>
      </c>
      <c r="B8" s="49"/>
      <c r="C8" s="49"/>
      <c r="D8" s="50"/>
      <c r="E8" s="50"/>
      <c r="F8" s="50"/>
      <c r="G8" s="50"/>
      <c r="H8" s="50"/>
      <c r="I8" s="50"/>
      <c r="J8" s="49"/>
      <c r="K8" s="49"/>
      <c r="L8" s="50"/>
      <c r="M8" s="49"/>
      <c r="N8" s="49"/>
      <c r="O8" s="49"/>
      <c r="P8" s="49"/>
      <c r="Q8" s="49"/>
      <c r="R8" s="49"/>
      <c r="S8" s="49"/>
      <c r="T8" s="49"/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52" ht="20.25" customHeight="1" x14ac:dyDescent="0.2">
      <c r="A9" s="60" t="s">
        <v>52</v>
      </c>
      <c r="B9" s="53" t="s">
        <v>14</v>
      </c>
      <c r="C9" s="53" t="s">
        <v>15</v>
      </c>
      <c r="D9" s="53" t="s">
        <v>16</v>
      </c>
      <c r="E9" s="53" t="s">
        <v>17</v>
      </c>
      <c r="F9" s="53" t="s">
        <v>18</v>
      </c>
      <c r="G9" s="53" t="s">
        <v>19</v>
      </c>
      <c r="H9" s="53" t="s">
        <v>20</v>
      </c>
      <c r="I9" s="53" t="s">
        <v>21</v>
      </c>
      <c r="J9" s="53" t="s">
        <v>22</v>
      </c>
      <c r="K9" s="53" t="s">
        <v>23</v>
      </c>
      <c r="L9" s="53" t="s">
        <v>24</v>
      </c>
      <c r="M9" s="53" t="s">
        <v>25</v>
      </c>
      <c r="N9" s="53" t="s">
        <v>26</v>
      </c>
      <c r="O9" s="53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37" t="s">
        <v>120</v>
      </c>
      <c r="AE9" s="37" t="s">
        <v>121</v>
      </c>
      <c r="AF9" s="37" t="s">
        <v>122</v>
      </c>
      <c r="AG9" s="37" t="s">
        <v>123</v>
      </c>
      <c r="AH9" s="53" t="s">
        <v>124</v>
      </c>
      <c r="AI9" s="53" t="s">
        <v>125</v>
      </c>
      <c r="AJ9" s="53" t="s">
        <v>127</v>
      </c>
      <c r="AK9" s="53" t="s">
        <v>128</v>
      </c>
      <c r="AL9" s="53" t="s">
        <v>129</v>
      </c>
      <c r="AM9" s="53" t="s">
        <v>130</v>
      </c>
      <c r="AN9" s="53" t="s">
        <v>133</v>
      </c>
      <c r="AW9" s="6"/>
      <c r="AX9" s="6"/>
    </row>
    <row r="10" spans="1:52" s="5" customFormat="1" ht="15" x14ac:dyDescent="0.25">
      <c r="A10" s="61" t="s">
        <v>136</v>
      </c>
      <c r="B10" s="108">
        <f>'2024Q2_LV'!B10</f>
        <v>6676940</v>
      </c>
      <c r="C10" s="108">
        <f>'2024Q2_LV'!C10</f>
        <v>6764676</v>
      </c>
      <c r="D10" s="108">
        <f>'2024Q2_LV'!D10</f>
        <v>6874698</v>
      </c>
      <c r="E10" s="108">
        <f>'2024Q2_LV'!E10</f>
        <v>6859840</v>
      </c>
      <c r="F10" s="108">
        <f>'2024Q2_LV'!F10</f>
        <v>6930992</v>
      </c>
      <c r="G10" s="108">
        <f>'2024Q2_LV'!G10</f>
        <v>6953465</v>
      </c>
      <c r="H10" s="108">
        <f>'2024Q2_LV'!H10</f>
        <v>6956722</v>
      </c>
      <c r="I10" s="108">
        <f>'2024Q2_LV'!I10</f>
        <v>7039699</v>
      </c>
      <c r="J10" s="108">
        <f>'2024Q2_LV'!J10</f>
        <v>7107402</v>
      </c>
      <c r="K10" s="108">
        <f>'2024Q2_LV'!K10</f>
        <v>7143622</v>
      </c>
      <c r="L10" s="108">
        <f>'2024Q2_LV'!L10</f>
        <v>7213880</v>
      </c>
      <c r="M10" s="108">
        <f>'2024Q2_LV'!M10</f>
        <v>7273270</v>
      </c>
      <c r="N10" s="108">
        <f>'2024Q2_LV'!N10</f>
        <v>7359861</v>
      </c>
      <c r="O10" s="108">
        <f>'2024Q2_LV'!O10</f>
        <v>7462312</v>
      </c>
      <c r="P10" s="108">
        <f>'2024Q2_LV'!P10</f>
        <v>7511022</v>
      </c>
      <c r="Q10" s="108">
        <f>'2024Q2_LV'!Q10</f>
        <v>7574252</v>
      </c>
      <c r="R10" s="108">
        <f>'2024Q2_LV'!R10</f>
        <v>7567665</v>
      </c>
      <c r="S10" s="108">
        <f>'2024Q2_LV'!S10</f>
        <v>7543975</v>
      </c>
      <c r="T10" s="108">
        <f>'2024Q2_LV'!T10</f>
        <v>7579894</v>
      </c>
      <c r="U10" s="108">
        <f>'2024Q2_LV'!U10</f>
        <v>7534898</v>
      </c>
      <c r="V10" s="108">
        <f>'2024Q2_LV'!V10</f>
        <v>7504689</v>
      </c>
      <c r="W10" s="108">
        <f>'2024Q2_LV'!W10</f>
        <v>6736857</v>
      </c>
      <c r="X10" s="108">
        <f>'2024Q2_LV'!X10</f>
        <v>7493631</v>
      </c>
      <c r="Y10" s="108">
        <f>'2024Q2_LV'!Y10</f>
        <v>7535341</v>
      </c>
      <c r="Z10" s="108">
        <f>'2024Q2_LV'!Z10</f>
        <v>7517046</v>
      </c>
      <c r="AA10" s="108">
        <f>'2024Q2_LV'!AA10</f>
        <v>7587670</v>
      </c>
      <c r="AB10" s="108">
        <f>'2024Q2_LV'!AB10</f>
        <v>8129883</v>
      </c>
      <c r="AC10" s="108">
        <f>'2024Q2_LV'!AC10</f>
        <v>8074741</v>
      </c>
      <c r="AD10" s="108">
        <f>'2024Q2_LV'!AD10</f>
        <v>8052014</v>
      </c>
      <c r="AE10" s="108">
        <f>'2024Q2_LV'!AE10</f>
        <v>7999088</v>
      </c>
      <c r="AF10" s="108">
        <f>'2024Q2_LV'!AF10</f>
        <v>7950741</v>
      </c>
      <c r="AG10" s="108">
        <f>'2024Q2_LV'!AG10</f>
        <v>8006157</v>
      </c>
      <c r="AH10" s="108">
        <f>'2024Q2_LV'!AH10</f>
        <v>8078194</v>
      </c>
      <c r="AI10" s="108">
        <f>'2024Q2_LV'!AI10</f>
        <v>8075241</v>
      </c>
      <c r="AJ10" s="108">
        <f>'2024Q2_LV'!AJ10</f>
        <v>8132771</v>
      </c>
      <c r="AK10" s="108">
        <f>'2024Q2_LV'!AK10</f>
        <v>8096317</v>
      </c>
      <c r="AL10" s="108">
        <f>'2024Q2_LV'!AL10</f>
        <v>8092063</v>
      </c>
      <c r="AM10" s="108">
        <f>'2024Q2_LV'!AM10</f>
        <v>8071731</v>
      </c>
      <c r="AN10" s="108">
        <f>'2024Q2_LV'!AN10</f>
        <v>8054083</v>
      </c>
      <c r="AW10" s="6"/>
      <c r="AX10" s="6"/>
    </row>
    <row r="11" spans="1:52" s="5" customFormat="1" ht="15" x14ac:dyDescent="0.25">
      <c r="A11" s="61" t="s">
        <v>53</v>
      </c>
      <c r="B11" s="108">
        <f>'2024Q2_LV'!B11</f>
        <v>5830558</v>
      </c>
      <c r="C11" s="108">
        <f>'2024Q2_LV'!C11</f>
        <v>5911861</v>
      </c>
      <c r="D11" s="108">
        <f>'2024Q2_LV'!D11</f>
        <v>6004134</v>
      </c>
      <c r="E11" s="108">
        <f>'2024Q2_LV'!E11</f>
        <v>5973661</v>
      </c>
      <c r="F11" s="108">
        <f>'2024Q2_LV'!F11</f>
        <v>6028983</v>
      </c>
      <c r="G11" s="108">
        <f>'2024Q2_LV'!G11</f>
        <v>6082977</v>
      </c>
      <c r="H11" s="108">
        <f>'2024Q2_LV'!H11</f>
        <v>6107840</v>
      </c>
      <c r="I11" s="108">
        <f>'2024Q2_LV'!I11</f>
        <v>6253308</v>
      </c>
      <c r="J11" s="108">
        <f>'2024Q2_LV'!J11</f>
        <v>6378118</v>
      </c>
      <c r="K11" s="108">
        <f>'2024Q2_LV'!K11</f>
        <v>6455096</v>
      </c>
      <c r="L11" s="108">
        <f>'2024Q2_LV'!L11</f>
        <v>6527277</v>
      </c>
      <c r="M11" s="108">
        <f>'2024Q2_LV'!M11</f>
        <v>6636060</v>
      </c>
      <c r="N11" s="108">
        <f>'2024Q2_LV'!N11</f>
        <v>6734577</v>
      </c>
      <c r="O11" s="108">
        <f>'2024Q2_LV'!O11</f>
        <v>7030300</v>
      </c>
      <c r="P11" s="108">
        <f>'2024Q2_LV'!P11</f>
        <v>7103917</v>
      </c>
      <c r="Q11" s="108">
        <f>'2024Q2_LV'!Q11</f>
        <v>7239870</v>
      </c>
      <c r="R11" s="108">
        <f>'2024Q2_LV'!R11</f>
        <v>7291225</v>
      </c>
      <c r="S11" s="108">
        <f>'2024Q2_LV'!S11</f>
        <v>7367312</v>
      </c>
      <c r="T11" s="108">
        <f>'2024Q2_LV'!T11</f>
        <v>7470803</v>
      </c>
      <c r="U11" s="108">
        <f>'2024Q2_LV'!U11</f>
        <v>7422290</v>
      </c>
      <c r="V11" s="108">
        <f>'2024Q2_LV'!V11</f>
        <v>7456519</v>
      </c>
      <c r="W11" s="108">
        <f>'2024Q2_LV'!W11</f>
        <v>6852901</v>
      </c>
      <c r="X11" s="108">
        <f>'2024Q2_LV'!X11</f>
        <v>7399589</v>
      </c>
      <c r="Y11" s="108">
        <f>'2024Q2_LV'!Y11</f>
        <v>7518578</v>
      </c>
      <c r="Z11" s="108">
        <f>'2024Q2_LV'!Z11</f>
        <v>7577954</v>
      </c>
      <c r="AA11" s="108">
        <f>'2024Q2_LV'!AA11</f>
        <v>7885163</v>
      </c>
      <c r="AB11" s="108">
        <f>'2024Q2_LV'!AB11</f>
        <v>8250111</v>
      </c>
      <c r="AC11" s="108">
        <f>'2024Q2_LV'!AC11</f>
        <v>8492393</v>
      </c>
      <c r="AD11" s="108">
        <f>'2024Q2_LV'!AD11</f>
        <v>8984099</v>
      </c>
      <c r="AE11" s="108">
        <f>'2024Q2_LV'!AE11</f>
        <v>8965343</v>
      </c>
      <c r="AF11" s="108">
        <f>'2024Q2_LV'!AF11</f>
        <v>9079199</v>
      </c>
      <c r="AG11" s="108">
        <f>'2024Q2_LV'!AG11</f>
        <v>9066465</v>
      </c>
      <c r="AH11" s="108">
        <f>'2024Q2_LV'!AH11</f>
        <v>9919052</v>
      </c>
      <c r="AI11" s="108">
        <f>'2024Q2_LV'!AI11</f>
        <v>9768376</v>
      </c>
      <c r="AJ11" s="108">
        <f>'2024Q2_LV'!AJ11</f>
        <v>9378116</v>
      </c>
      <c r="AK11" s="108">
        <f>'2024Q2_LV'!AK11</f>
        <v>10026449</v>
      </c>
      <c r="AL11" s="108">
        <f>'2024Q2_LV'!AL11</f>
        <v>9837847</v>
      </c>
      <c r="AM11" s="108">
        <f>'2024Q2_LV'!AM11</f>
        <v>9973150</v>
      </c>
      <c r="AN11" s="108">
        <f>'2024Q2_LV'!AN11</f>
        <v>9665436</v>
      </c>
      <c r="AW11" s="6"/>
      <c r="AX11" s="6"/>
    </row>
    <row r="12" spans="1:52" x14ac:dyDescent="0.2">
      <c r="A12" s="6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6"/>
      <c r="AV12" s="38"/>
      <c r="AW12" s="6"/>
      <c r="AX12" s="6"/>
    </row>
    <row r="13" spans="1:52" x14ac:dyDescent="0.2">
      <c r="A13" s="52" t="s">
        <v>54</v>
      </c>
      <c r="F13" s="43"/>
      <c r="G13" s="53">
        <v>2015</v>
      </c>
      <c r="H13" s="53">
        <v>2016</v>
      </c>
      <c r="I13" s="53">
        <v>2017</v>
      </c>
      <c r="J13" s="53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48"/>
      <c r="Q13" s="48"/>
      <c r="R13" s="48"/>
      <c r="S13" s="48"/>
      <c r="T13" s="48"/>
      <c r="U13" s="48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6"/>
      <c r="AV13" s="39"/>
      <c r="AW13" s="6"/>
      <c r="AX13" s="6"/>
    </row>
    <row r="14" spans="1:52" s="5" customFormat="1" ht="15" x14ac:dyDescent="0.25">
      <c r="A14" s="61" t="s">
        <v>137</v>
      </c>
      <c r="B14" s="55"/>
      <c r="C14" s="55"/>
      <c r="D14" s="55"/>
      <c r="E14" s="55"/>
      <c r="F14" s="43"/>
      <c r="G14" s="108">
        <f>'2024Q2_LV'!G14</f>
        <v>27187671</v>
      </c>
      <c r="H14" s="108">
        <f>'2024Q2_LV'!H14</f>
        <v>27881415</v>
      </c>
      <c r="I14" s="108">
        <f>'2024Q2_LV'!I14</f>
        <v>28829090</v>
      </c>
      <c r="J14" s="108">
        <f>'2024Q2_LV'!J14</f>
        <v>30071541</v>
      </c>
      <c r="K14" s="108">
        <f>'2024Q2_LV'!K14</f>
        <v>30274636</v>
      </c>
      <c r="L14" s="108">
        <f>'2024Q2_LV'!L14</f>
        <v>29224340</v>
      </c>
      <c r="M14" s="108">
        <f>'2024Q2_LV'!M14</f>
        <v>31254623</v>
      </c>
      <c r="N14" s="108">
        <f>'2024Q2_LV'!N14</f>
        <v>31821170</v>
      </c>
      <c r="O14" s="108">
        <f>'2024Q2_LV'!O14</f>
        <v>32364292</v>
      </c>
      <c r="P14" s="48"/>
      <c r="Q14" s="48"/>
      <c r="R14" s="48"/>
      <c r="S14" s="48"/>
      <c r="T14" s="48"/>
      <c r="U14" s="48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6"/>
      <c r="AV14" s="39"/>
      <c r="AW14" s="6"/>
      <c r="AX14" s="6"/>
    </row>
    <row r="15" spans="1:52" s="5" customFormat="1" ht="15" x14ac:dyDescent="0.25">
      <c r="A15" s="61" t="s">
        <v>53</v>
      </c>
      <c r="B15" s="55"/>
      <c r="C15" s="55"/>
      <c r="D15" s="55"/>
      <c r="E15" s="55"/>
      <c r="F15" s="43"/>
      <c r="G15" s="108">
        <f>'2024Q2_LV'!G15</f>
        <v>23744263</v>
      </c>
      <c r="H15" s="108">
        <f>'2024Q2_LV'!H15</f>
        <v>24498174</v>
      </c>
      <c r="I15" s="108">
        <f>'2024Q2_LV'!I15</f>
        <v>26017128</v>
      </c>
      <c r="J15" s="108">
        <f>'2024Q2_LV'!J15</f>
        <v>28153443</v>
      </c>
      <c r="K15" s="108">
        <f>'2024Q2_LV'!K15</f>
        <v>29567001</v>
      </c>
      <c r="L15" s="108">
        <f>'2024Q2_LV'!L15</f>
        <v>29224340</v>
      </c>
      <c r="M15" s="108">
        <f>'2024Q2_LV'!M15</f>
        <v>32285300</v>
      </c>
      <c r="N15" s="108">
        <f>'2024Q2_LV'!N15</f>
        <v>36103656</v>
      </c>
      <c r="O15" s="108">
        <f>'2024Q2_LV'!O15</f>
        <v>39072483</v>
      </c>
      <c r="P15" s="48"/>
      <c r="Q15" s="48"/>
      <c r="R15" s="48"/>
      <c r="S15" s="48"/>
      <c r="T15" s="48"/>
      <c r="U15" s="48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6"/>
      <c r="AV15" s="6"/>
      <c r="AW15" s="6"/>
      <c r="AX15" s="6"/>
    </row>
    <row r="16" spans="1:52" s="5" customFormat="1" x14ac:dyDescent="0.2">
      <c r="A16" s="6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6"/>
      <c r="AV16" s="6"/>
      <c r="AW16" s="6"/>
      <c r="AX16" s="6"/>
    </row>
    <row r="17" spans="1:52" x14ac:dyDescent="0.2">
      <c r="A17" s="52" t="s">
        <v>55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37" t="s">
        <v>120</v>
      </c>
      <c r="AE17" s="37" t="s">
        <v>121</v>
      </c>
      <c r="AF17" s="37" t="s">
        <v>122</v>
      </c>
      <c r="AG17" s="37" t="s">
        <v>123</v>
      </c>
      <c r="AH17" s="53" t="s">
        <v>124</v>
      </c>
      <c r="AI17" s="53" t="s">
        <v>125</v>
      </c>
      <c r="AJ17" s="53" t="s">
        <v>127</v>
      </c>
      <c r="AK17" s="53" t="s">
        <v>128</v>
      </c>
      <c r="AL17" s="53" t="s">
        <v>129</v>
      </c>
      <c r="AM17" s="53" t="s">
        <v>130</v>
      </c>
      <c r="AN17" s="53" t="s">
        <v>133</v>
      </c>
      <c r="AW17" s="6"/>
      <c r="AX17" s="6"/>
    </row>
    <row r="18" spans="1:52" ht="15" x14ac:dyDescent="0.25">
      <c r="A18" s="63" t="s">
        <v>56</v>
      </c>
      <c r="B18" s="109">
        <f>'2024Q2_LV'!B18</f>
        <v>20567.5</v>
      </c>
      <c r="C18" s="109">
        <f>'2024Q2_LV'!C18</f>
        <v>20878.5</v>
      </c>
      <c r="D18" s="109">
        <f>'2024Q2_LV'!D18</f>
        <v>20595.8</v>
      </c>
      <c r="E18" s="109">
        <f>'2024Q2_LV'!E18</f>
        <v>20577.7</v>
      </c>
      <c r="F18" s="109">
        <f>'2024Q2_LV'!F18</f>
        <v>20476</v>
      </c>
      <c r="G18" s="109">
        <f>'2024Q2_LV'!G18</f>
        <v>20732.7</v>
      </c>
      <c r="H18" s="109">
        <f>'2024Q2_LV'!H18</f>
        <v>20641.900000000001</v>
      </c>
      <c r="I18" s="109">
        <f>'2024Q2_LV'!I18</f>
        <v>20885.099999999999</v>
      </c>
      <c r="J18" s="109">
        <f>'2024Q2_LV'!J18</f>
        <v>21128.1</v>
      </c>
      <c r="K18" s="109">
        <f>'2024Q2_LV'!K18</f>
        <v>21374.400000000001</v>
      </c>
      <c r="L18" s="109">
        <f>'2024Q2_LV'!L18</f>
        <v>21237.599999999999</v>
      </c>
      <c r="M18" s="109">
        <f>'2024Q2_LV'!M18</f>
        <v>21420</v>
      </c>
      <c r="N18" s="109">
        <f>'2024Q2_LV'!N18</f>
        <v>21548.9</v>
      </c>
      <c r="O18" s="109">
        <f>'2024Q2_LV'!O18</f>
        <v>21877.200000000001</v>
      </c>
      <c r="P18" s="109">
        <f>'2024Q2_LV'!P18</f>
        <v>21850.9</v>
      </c>
      <c r="Q18" s="109">
        <f>'2024Q2_LV'!Q18</f>
        <v>22041.4</v>
      </c>
      <c r="R18" s="109">
        <f>'2024Q2_LV'!R18</f>
        <v>22174.2</v>
      </c>
      <c r="S18" s="109">
        <f>'2024Q2_LV'!S18</f>
        <v>22593.7</v>
      </c>
      <c r="T18" s="109">
        <f>'2024Q2_LV'!T18</f>
        <v>22476.7</v>
      </c>
      <c r="U18" s="109">
        <f>'2024Q2_LV'!U18</f>
        <v>22528.799999999999</v>
      </c>
      <c r="V18" s="109">
        <f>'2024Q2_LV'!V18</f>
        <v>22604.7</v>
      </c>
      <c r="W18" s="109">
        <f>'2024Q2_LV'!W18</f>
        <v>22498</v>
      </c>
      <c r="X18" s="109">
        <f>'2024Q2_LV'!X18</f>
        <v>22476.799999999999</v>
      </c>
      <c r="Y18" s="109">
        <f>'2024Q2_LV'!Y18</f>
        <v>22390.400000000001</v>
      </c>
      <c r="Z18" s="109">
        <f>'2024Q2_LV'!Z18</f>
        <v>22576.799999999999</v>
      </c>
      <c r="AA18" s="109">
        <f>'2024Q2_LV'!AA18</f>
        <v>23021.8</v>
      </c>
      <c r="AB18" s="109">
        <f>'2024Q2_LV'!AB18</f>
        <v>23329.4</v>
      </c>
      <c r="AC18" s="109">
        <f>'2024Q2_LV'!AC18</f>
        <v>23989.200000000001</v>
      </c>
      <c r="AD18" s="109">
        <f>'2024Q2_LV'!AD18</f>
        <v>24660.1</v>
      </c>
      <c r="AE18" s="109">
        <f>'2024Q2_LV'!AE18</f>
        <v>26798.5</v>
      </c>
      <c r="AF18" s="109">
        <f>'2024Q2_LV'!AF18</f>
        <v>28402.7</v>
      </c>
      <c r="AG18" s="109">
        <f>'2024Q2_LV'!AG18</f>
        <v>29140.3</v>
      </c>
      <c r="AH18" s="109">
        <f>'2024Q2_LV'!AH18</f>
        <v>29503.5</v>
      </c>
      <c r="AI18" s="109">
        <f>'2024Q2_LV'!AI18</f>
        <v>29915.8</v>
      </c>
      <c r="AJ18" s="109">
        <f>'2024Q2_LV'!AJ18</f>
        <v>29828.6</v>
      </c>
      <c r="AK18" s="109">
        <f>'2024Q2_LV'!AK18</f>
        <v>29496.2</v>
      </c>
      <c r="AL18" s="109">
        <f>'2024Q2_LV'!AL18</f>
        <v>29726.1</v>
      </c>
      <c r="AM18" s="109">
        <f>'2024Q2_LV'!AM18</f>
        <v>30168.9</v>
      </c>
      <c r="AN18" s="109">
        <f>'2024Q2_LV'!AN18</f>
        <v>30113.599999999999</v>
      </c>
      <c r="AW18" s="6"/>
      <c r="AX18" s="6"/>
    </row>
    <row r="19" spans="1:52" x14ac:dyDescent="0.2">
      <c r="A19" s="6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6"/>
      <c r="AV19" s="6"/>
      <c r="AW19" s="6"/>
      <c r="AX19" s="6"/>
    </row>
    <row r="20" spans="1:52" x14ac:dyDescent="0.2">
      <c r="A20" s="52" t="s">
        <v>57</v>
      </c>
      <c r="F20" s="43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48"/>
      <c r="Q20" s="48"/>
      <c r="R20" s="48"/>
      <c r="S20" s="48"/>
      <c r="T20" s="48"/>
      <c r="U20" s="48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6"/>
      <c r="AV20" s="6"/>
      <c r="AW20" s="6"/>
      <c r="AX20" s="6"/>
    </row>
    <row r="21" spans="1:52" ht="34.5" customHeight="1" x14ac:dyDescent="0.2">
      <c r="A21" s="63" t="s">
        <v>58</v>
      </c>
      <c r="B21" s="49"/>
      <c r="C21" s="49"/>
      <c r="D21" s="49"/>
      <c r="E21" s="49"/>
      <c r="F21" s="111"/>
      <c r="G21" s="71">
        <f>'2024Q2_LV'!G21</f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48"/>
      <c r="Q21" s="48"/>
      <c r="R21" s="48"/>
      <c r="S21" s="48"/>
      <c r="T21" s="48"/>
      <c r="U21" s="48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6"/>
      <c r="AV21" s="68"/>
      <c r="AW21" s="68"/>
      <c r="AX21" s="68"/>
      <c r="AY21" s="68"/>
      <c r="AZ21" s="65"/>
    </row>
    <row r="22" spans="1:52" x14ac:dyDescent="0.2">
      <c r="A22" s="6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6"/>
      <c r="AV22" s="68"/>
      <c r="AW22" s="68"/>
      <c r="AX22" s="68"/>
      <c r="AY22" s="68"/>
      <c r="AZ22" s="66"/>
    </row>
    <row r="23" spans="1:52" x14ac:dyDescent="0.2">
      <c r="A23" s="52" t="s">
        <v>59</v>
      </c>
      <c r="B23" s="53" t="s">
        <v>14</v>
      </c>
      <c r="C23" s="53" t="s">
        <v>15</v>
      </c>
      <c r="D23" s="53" t="s">
        <v>16</v>
      </c>
      <c r="E23" s="53" t="s">
        <v>17</v>
      </c>
      <c r="F23" s="53" t="s">
        <v>18</v>
      </c>
      <c r="G23" s="53" t="s">
        <v>19</v>
      </c>
      <c r="H23" s="53" t="s">
        <v>20</v>
      </c>
      <c r="I23" s="53" t="s">
        <v>21</v>
      </c>
      <c r="J23" s="53" t="s">
        <v>22</v>
      </c>
      <c r="K23" s="53" t="s">
        <v>23</v>
      </c>
      <c r="L23" s="53" t="s">
        <v>24</v>
      </c>
      <c r="M23" s="53" t="s">
        <v>25</v>
      </c>
      <c r="N23" s="53" t="s">
        <v>26</v>
      </c>
      <c r="O23" s="53" t="s">
        <v>27</v>
      </c>
      <c r="P23" s="53" t="s">
        <v>28</v>
      </c>
      <c r="Q23" s="53" t="s">
        <v>29</v>
      </c>
      <c r="R23" s="37" t="s">
        <v>30</v>
      </c>
      <c r="S23" s="37" t="s">
        <v>31</v>
      </c>
      <c r="T23" s="37" t="s">
        <v>32</v>
      </c>
      <c r="U23" s="37" t="s">
        <v>97</v>
      </c>
      <c r="V23" s="37" t="s">
        <v>101</v>
      </c>
      <c r="W23" s="37" t="s">
        <v>103</v>
      </c>
      <c r="X23" s="37" t="s">
        <v>104</v>
      </c>
      <c r="Y23" s="37" t="s">
        <v>105</v>
      </c>
      <c r="Z23" s="37" t="s">
        <v>115</v>
      </c>
      <c r="AA23" s="37" t="s">
        <v>117</v>
      </c>
      <c r="AB23" s="37" t="s">
        <v>118</v>
      </c>
      <c r="AC23" s="37" t="s">
        <v>119</v>
      </c>
      <c r="AD23" s="37" t="s">
        <v>120</v>
      </c>
      <c r="AE23" s="37" t="s">
        <v>121</v>
      </c>
      <c r="AF23" s="37" t="s">
        <v>122</v>
      </c>
      <c r="AG23" s="37" t="s">
        <v>123</v>
      </c>
      <c r="AH23" s="53" t="s">
        <v>124</v>
      </c>
      <c r="AI23" s="53" t="s">
        <v>124</v>
      </c>
      <c r="AJ23" s="53" t="s">
        <v>127</v>
      </c>
      <c r="AK23" s="53" t="s">
        <v>124</v>
      </c>
      <c r="AL23" s="53" t="s">
        <v>129</v>
      </c>
      <c r="AM23" s="53" t="s">
        <v>130</v>
      </c>
      <c r="AN23" s="53" t="s">
        <v>133</v>
      </c>
      <c r="AV23" s="68"/>
      <c r="AW23" s="68"/>
      <c r="AX23" s="68"/>
      <c r="AY23" s="68"/>
      <c r="AZ23" s="66"/>
    </row>
    <row r="24" spans="1:52" ht="25.5" x14ac:dyDescent="0.25">
      <c r="A24" s="63" t="s">
        <v>60</v>
      </c>
      <c r="B24" s="110">
        <f>'2024Q2_LV'!B25</f>
        <v>1.0049999999999999</v>
      </c>
      <c r="C24" s="110">
        <f>'2024Q2_LV'!C25</f>
        <v>1.012</v>
      </c>
      <c r="D24" s="110">
        <f>'2024Q2_LV'!D25</f>
        <v>1.0049999999999999</v>
      </c>
      <c r="E24" s="110">
        <f>'2024Q2_LV'!E25</f>
        <v>0.99399999999999999</v>
      </c>
      <c r="F24" s="110">
        <f>'2024Q2_LV'!F25</f>
        <v>0.995</v>
      </c>
      <c r="G24" s="110">
        <f>'2024Q2_LV'!G25</f>
        <v>1.0009999999999999</v>
      </c>
      <c r="H24" s="110">
        <f>'2024Q2_LV'!H25</f>
        <v>1.006</v>
      </c>
      <c r="I24" s="110">
        <f>'2024Q2_LV'!I25</f>
        <v>1.02</v>
      </c>
      <c r="J24" s="110">
        <f>'2024Q2_LV'!J25</f>
        <v>1.022</v>
      </c>
      <c r="K24" s="110">
        <f>'2024Q2_LV'!K25</f>
        <v>1.028</v>
      </c>
      <c r="L24" s="110">
        <f>'2024Q2_LV'!L25</f>
        <v>1.032</v>
      </c>
      <c r="M24" s="110">
        <f>'2024Q2_LV'!M25</f>
        <v>1.026</v>
      </c>
      <c r="N24" s="110">
        <f>'2024Q2_LV'!N25</f>
        <v>1.036</v>
      </c>
      <c r="O24" s="110">
        <f>'2024Q2_LV'!O25</f>
        <v>1.0369999999999999</v>
      </c>
      <c r="P24" s="110">
        <f>'2024Q2_LV'!P25</f>
        <v>1.04</v>
      </c>
      <c r="Q24" s="110">
        <f>'2024Q2_LV'!Q25</f>
        <v>1.036</v>
      </c>
      <c r="R24" s="110">
        <f>'2024Q2_LV'!R25</f>
        <v>1.0620000000000001</v>
      </c>
      <c r="S24" s="110">
        <f>'2024Q2_LV'!S25</f>
        <v>1.042</v>
      </c>
      <c r="T24" s="110">
        <f>'2024Q2_LV'!T25</f>
        <v>1.036</v>
      </c>
      <c r="U24" s="110">
        <f>'2024Q2_LV'!U25</f>
        <v>1.036</v>
      </c>
      <c r="V24" s="110">
        <f>'2024Q2_LV'!V25</f>
        <v>1.034</v>
      </c>
      <c r="W24" s="110">
        <f>'2024Q2_LV'!W25</f>
        <v>1.024</v>
      </c>
      <c r="X24" s="110">
        <f>'2024Q2_LV'!X25</f>
        <v>1.018</v>
      </c>
      <c r="Y24" s="110">
        <f>'2024Q2_LV'!Y25</f>
        <v>1.0209999999999999</v>
      </c>
      <c r="Z24" s="110">
        <f>'2024Q2_LV'!Z25</f>
        <v>1</v>
      </c>
      <c r="AA24" s="110">
        <f>'2024Q2_LV'!AA25</f>
        <v>1.018</v>
      </c>
      <c r="AB24" s="110">
        <f>'2024Q2_LV'!AB25</f>
        <v>1.0329999999999999</v>
      </c>
      <c r="AC24" s="110">
        <f>'2024Q2_LV'!AC25</f>
        <v>1.075</v>
      </c>
      <c r="AD24" s="110">
        <f>'2024Q2_LV'!AD25</f>
        <v>1.0569999999999999</v>
      </c>
      <c r="AE24" s="110">
        <f>'2024Q2_LV'!AE25</f>
        <v>1.099</v>
      </c>
      <c r="AF24" s="110">
        <f>'2024Q2_LV'!AF25</f>
        <v>1.1459999999999999</v>
      </c>
      <c r="AG24" s="110">
        <f>'2024Q2_LV'!AG25</f>
        <v>1.091</v>
      </c>
      <c r="AH24" s="110">
        <f>'2024Q2_LV'!AH25</f>
        <v>1.0629999999999999</v>
      </c>
      <c r="AI24" s="110">
        <f>'2024Q2_LV'!AI25</f>
        <v>1.0980000000000001</v>
      </c>
      <c r="AJ24" s="110">
        <f>'2024Q2_LV'!AJ25</f>
        <v>0.997</v>
      </c>
      <c r="AK24" s="110">
        <f>'2024Q2_LV'!AK25</f>
        <v>1.1020000000000001</v>
      </c>
      <c r="AL24" s="110">
        <f>'2024Q2_LV'!AL25</f>
        <v>0.98399999999999999</v>
      </c>
      <c r="AM24" s="110">
        <f>'2024Q2_LV'!AM25</f>
        <v>1.026</v>
      </c>
      <c r="AN24" s="110">
        <f>'2024Q2_LV'!AN25</f>
        <v>1.0469999999999999</v>
      </c>
      <c r="AV24" s="68"/>
      <c r="AW24" s="68"/>
      <c r="AX24" s="68"/>
      <c r="AY24" s="68"/>
      <c r="AZ24" s="67"/>
    </row>
    <row r="25" spans="1:52" x14ac:dyDescent="0.2">
      <c r="A25" s="6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6"/>
      <c r="AV25" s="6"/>
      <c r="AW25" s="6"/>
      <c r="AX25" s="6"/>
    </row>
    <row r="26" spans="1:52" x14ac:dyDescent="0.2">
      <c r="A26" s="52" t="s">
        <v>61</v>
      </c>
      <c r="F26" s="43"/>
      <c r="G26" s="53">
        <v>2015</v>
      </c>
      <c r="H26" s="53">
        <v>2016</v>
      </c>
      <c r="I26" s="53">
        <v>2017</v>
      </c>
      <c r="J26" s="53">
        <v>2018</v>
      </c>
      <c r="K26" s="53">
        <v>2019</v>
      </c>
      <c r="L26" s="53">
        <v>2020</v>
      </c>
      <c r="M26" s="53">
        <v>2021</v>
      </c>
      <c r="N26" s="53">
        <v>2022</v>
      </c>
      <c r="O26" s="53">
        <v>2023</v>
      </c>
      <c r="P26" s="48"/>
      <c r="Q26" s="48"/>
      <c r="R26" s="48"/>
      <c r="S26" s="48"/>
      <c r="T26" s="48"/>
      <c r="U26" s="48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6"/>
      <c r="AV26" s="6"/>
      <c r="AW26" s="6"/>
      <c r="AX26" s="6"/>
    </row>
    <row r="27" spans="1:52" ht="15" x14ac:dyDescent="0.25">
      <c r="A27" s="63" t="s">
        <v>62</v>
      </c>
      <c r="B27" s="49"/>
      <c r="C27" s="49"/>
      <c r="D27" s="49"/>
      <c r="E27" s="49"/>
      <c r="F27" s="48"/>
      <c r="G27" s="110">
        <f>'2024Q2_LV'!G28</f>
        <v>1.004</v>
      </c>
      <c r="H27" s="110">
        <f>'2024Q2_LV'!H28</f>
        <v>1.006</v>
      </c>
      <c r="I27" s="110">
        <f>'2024Q2_LV'!I28</f>
        <v>1.0269999999999999</v>
      </c>
      <c r="J27" s="110">
        <f>'2024Q2_LV'!J28</f>
        <v>1.0369999999999999</v>
      </c>
      <c r="K27" s="110">
        <f>'2024Q2_LV'!K28</f>
        <v>1.0429999999999999</v>
      </c>
      <c r="L27" s="110">
        <f>'2024Q2_LV'!L28</f>
        <v>1.024</v>
      </c>
      <c r="M27" s="110">
        <f>'2024Q2_LV'!M28</f>
        <v>1.0329999999999999</v>
      </c>
      <c r="N27" s="110">
        <f>'2024Q2_LV'!N28</f>
        <v>1.0980000000000001</v>
      </c>
      <c r="O27" s="110">
        <f>'2024Q2_LV'!O28</f>
        <v>1.0640000000000001</v>
      </c>
      <c r="P27" s="48"/>
      <c r="Q27" s="48"/>
      <c r="R27" s="48"/>
      <c r="S27" s="48"/>
      <c r="T27" s="48"/>
      <c r="U27" s="48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6"/>
      <c r="AV27" s="6"/>
      <c r="AW27" s="6"/>
      <c r="AX27" s="6"/>
    </row>
    <row r="28" spans="1:52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52" ht="15" hidden="1" x14ac:dyDescent="0.2">
      <c r="L29" s="113"/>
      <c r="M29" s="113"/>
      <c r="N29" s="113"/>
      <c r="O29" s="113"/>
    </row>
    <row r="30" spans="1:52" ht="15" hidden="1" x14ac:dyDescent="0.2">
      <c r="L30" s="115"/>
      <c r="M30" s="115"/>
      <c r="N30" s="115"/>
      <c r="O30" s="115"/>
    </row>
    <row r="32" spans="1:52" ht="15" hidden="1" x14ac:dyDescent="0.2">
      <c r="L32" s="113"/>
      <c r="M32" s="113"/>
      <c r="N32" s="113"/>
      <c r="O32" s="113"/>
    </row>
  </sheetData>
  <mergeCells count="20">
    <mergeCell ref="L1:O1"/>
    <mergeCell ref="A1:A2"/>
    <mergeCell ref="B1:E1"/>
    <mergeCell ref="F1:F2"/>
    <mergeCell ref="G1:J1"/>
    <mergeCell ref="K1:K2"/>
    <mergeCell ref="AO1:AO2"/>
    <mergeCell ref="AJ1:AJ2"/>
    <mergeCell ref="AK1:AN1"/>
    <mergeCell ref="AU1:AY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theme="3" tint="-0.249977111117893"/>
    <pageSetUpPr fitToPage="1"/>
  </sheetPr>
  <dimension ref="A1:AA53"/>
  <sheetViews>
    <sheetView showGridLines="0" zoomScale="80" zoomScaleNormal="80" workbookViewId="0">
      <selection sqref="A1:G1"/>
    </sheetView>
  </sheetViews>
  <sheetFormatPr defaultColWidth="0" defaultRowHeight="14.25" customHeight="1" zeroHeight="1" x14ac:dyDescent="0.2"/>
  <cols>
    <col min="1" max="1" width="10.28515625" style="89" customWidth="1"/>
    <col min="2" max="2" width="12.140625" style="89" customWidth="1"/>
    <col min="3" max="3" width="13.42578125" style="89" customWidth="1"/>
    <col min="4" max="4" width="12" style="89" customWidth="1"/>
    <col min="5" max="5" width="11.28515625" style="89" customWidth="1"/>
    <col min="6" max="6" width="10.7109375" style="89" customWidth="1"/>
    <col min="7" max="7" width="12" style="89" customWidth="1"/>
    <col min="8" max="8" width="25.42578125" style="89" customWidth="1"/>
    <col min="9" max="10" width="8.7109375" style="89" customWidth="1"/>
    <col min="11" max="11" width="10.28515625" style="89" customWidth="1"/>
    <col min="12" max="12" width="14.28515625" style="89" customWidth="1"/>
    <col min="13" max="13" width="12.140625" style="89" customWidth="1"/>
    <col min="14" max="14" width="10.28515625" style="89" customWidth="1"/>
    <col min="15" max="15" width="8.7109375" style="89" customWidth="1"/>
    <col min="16" max="16" width="9.28515625" style="89" customWidth="1"/>
    <col min="17" max="27" width="8.7109375" style="89" customWidth="1"/>
    <col min="28" max="16384" width="8.7109375" style="89" hidden="1"/>
  </cols>
  <sheetData>
    <row r="1" spans="1:16" s="23" customFormat="1" ht="14.1" customHeight="1" x14ac:dyDescent="0.25">
      <c r="A1" s="157" t="s">
        <v>63</v>
      </c>
      <c r="B1" s="157"/>
      <c r="C1" s="157"/>
      <c r="D1" s="157"/>
      <c r="E1" s="157"/>
      <c r="F1" s="157"/>
      <c r="G1" s="157"/>
      <c r="J1" s="158" t="s">
        <v>64</v>
      </c>
      <c r="K1" s="158"/>
      <c r="L1" s="158"/>
      <c r="M1" s="158"/>
      <c r="N1" s="158"/>
      <c r="O1" s="158"/>
      <c r="P1" s="158"/>
    </row>
    <row r="2" spans="1:16" s="23" customFormat="1" ht="14.65" customHeight="1" x14ac:dyDescent="0.2">
      <c r="A2" s="159" t="s">
        <v>65</v>
      </c>
      <c r="B2" s="159"/>
      <c r="C2" s="159"/>
      <c r="D2" s="159"/>
      <c r="E2" s="159"/>
      <c r="F2" s="159"/>
      <c r="G2" s="159"/>
      <c r="J2" s="158"/>
      <c r="K2" s="158"/>
      <c r="L2" s="158"/>
      <c r="M2" s="158"/>
      <c r="N2" s="158"/>
      <c r="O2" s="158"/>
      <c r="P2" s="158"/>
    </row>
    <row r="3" spans="1:16" s="23" customFormat="1" ht="14.65" customHeight="1" x14ac:dyDescent="0.25">
      <c r="A3" s="159" t="s">
        <v>134</v>
      </c>
      <c r="B3" s="159"/>
      <c r="C3" s="159"/>
      <c r="D3" s="159"/>
      <c r="E3" s="159"/>
      <c r="F3" s="159"/>
      <c r="G3" s="159"/>
      <c r="J3" s="158"/>
      <c r="K3" s="158"/>
      <c r="L3" s="158"/>
      <c r="M3" s="158"/>
      <c r="N3" s="158"/>
      <c r="O3" s="158"/>
      <c r="P3" s="158"/>
    </row>
    <row r="4" spans="1:16" s="23" customFormat="1" ht="22.5" x14ac:dyDescent="0.2">
      <c r="A4" s="72"/>
      <c r="B4" s="73" t="s">
        <v>66</v>
      </c>
      <c r="C4" s="73" t="s">
        <v>67</v>
      </c>
      <c r="D4" s="73" t="s">
        <v>68</v>
      </c>
      <c r="E4" s="73" t="s">
        <v>69</v>
      </c>
      <c r="F4" s="73" t="s">
        <v>70</v>
      </c>
      <c r="G4" s="73" t="s">
        <v>71</v>
      </c>
      <c r="H4" s="72"/>
      <c r="I4" s="72"/>
      <c r="J4" s="72"/>
      <c r="K4" s="73" t="s">
        <v>8</v>
      </c>
      <c r="L4" s="73" t="s">
        <v>67</v>
      </c>
      <c r="M4" s="73" t="s">
        <v>68</v>
      </c>
      <c r="N4" s="73" t="s">
        <v>69</v>
      </c>
      <c r="O4" s="73" t="s">
        <v>70</v>
      </c>
      <c r="P4" s="73" t="s">
        <v>71</v>
      </c>
    </row>
    <row r="5" spans="1:16" s="23" customFormat="1" ht="45" x14ac:dyDescent="0.2">
      <c r="A5" s="72"/>
      <c r="B5" s="73" t="s">
        <v>72</v>
      </c>
      <c r="C5" s="73" t="s">
        <v>73</v>
      </c>
      <c r="D5" s="73" t="s">
        <v>74</v>
      </c>
      <c r="E5" s="73" t="s">
        <v>75</v>
      </c>
      <c r="F5" s="73" t="s">
        <v>76</v>
      </c>
      <c r="G5" s="73" t="s">
        <v>77</v>
      </c>
      <c r="H5" s="72"/>
      <c r="I5" s="72"/>
      <c r="J5" s="74"/>
      <c r="K5" s="73" t="s">
        <v>47</v>
      </c>
      <c r="L5" s="73" t="s">
        <v>73</v>
      </c>
      <c r="M5" s="73" t="s">
        <v>74</v>
      </c>
      <c r="N5" s="73" t="s">
        <v>75</v>
      </c>
      <c r="O5" s="73" t="s">
        <v>76</v>
      </c>
      <c r="P5" s="73" t="s">
        <v>78</v>
      </c>
    </row>
    <row r="6" spans="1:16" s="23" customFormat="1" ht="15" x14ac:dyDescent="0.25">
      <c r="A6" s="75" t="s">
        <v>79</v>
      </c>
      <c r="B6" s="91">
        <v>6325711</v>
      </c>
      <c r="C6" s="91">
        <v>3576436</v>
      </c>
      <c r="D6" s="91">
        <v>1203247</v>
      </c>
      <c r="E6" s="91">
        <v>1624320</v>
      </c>
      <c r="F6" s="91">
        <v>3602224</v>
      </c>
      <c r="G6" s="91">
        <v>-3552285</v>
      </c>
      <c r="H6" s="76"/>
      <c r="I6" s="77">
        <v>2014</v>
      </c>
      <c r="J6" s="75" t="s">
        <v>7</v>
      </c>
      <c r="K6" s="78">
        <f t="shared" ref="K6:K17" si="0">(B13/B9-1)*100</f>
        <v>1.6843550654991102</v>
      </c>
      <c r="L6" s="78">
        <f t="shared" ref="L6:L31" si="1">(C13-C9)/B9*100</f>
        <v>0.73642000284115505</v>
      </c>
      <c r="M6" s="78">
        <f t="shared" ref="M6:M31" si="2">(D13-D9)/B9*100</f>
        <v>0.71794633175138722</v>
      </c>
      <c r="N6" s="78">
        <f t="shared" ref="N6:N28" si="3">(E13-E9)/B9*100</f>
        <v>2.0139074849645269</v>
      </c>
      <c r="O6" s="78">
        <f t="shared" ref="O6:O31" si="4">(F13-F9)/B9*100</f>
        <v>4.0928811192302135</v>
      </c>
      <c r="P6" s="78">
        <f t="shared" ref="P6:P28" si="5">(G13-G9)/B9*100</f>
        <v>-2.6927956380565639</v>
      </c>
    </row>
    <row r="7" spans="1:16" s="23" customFormat="1" ht="15" x14ac:dyDescent="0.25">
      <c r="A7" s="75" t="s">
        <v>80</v>
      </c>
      <c r="B7" s="91">
        <v>6374222</v>
      </c>
      <c r="C7" s="91">
        <v>3678467</v>
      </c>
      <c r="D7" s="91">
        <v>1211325</v>
      </c>
      <c r="E7" s="91">
        <v>1604275</v>
      </c>
      <c r="F7" s="91">
        <v>3635457</v>
      </c>
      <c r="G7" s="91">
        <v>-3519554</v>
      </c>
      <c r="H7" s="76"/>
      <c r="I7" s="77">
        <v>2015</v>
      </c>
      <c r="J7" s="75" t="s">
        <v>4</v>
      </c>
      <c r="K7" s="78">
        <f t="shared" si="0"/>
        <v>2.7002865851332603</v>
      </c>
      <c r="L7" s="78">
        <f t="shared" si="1"/>
        <v>1.3161043863891135</v>
      </c>
      <c r="M7" s="78">
        <f t="shared" si="2"/>
        <v>0.4600866523189524</v>
      </c>
      <c r="N7" s="78">
        <f t="shared" si="3"/>
        <v>-0.55323604943193638</v>
      </c>
      <c r="O7" s="78">
        <f t="shared" si="4"/>
        <v>1.951876708097845</v>
      </c>
      <c r="P7" s="78">
        <f t="shared" si="5"/>
        <v>0.76140710962465841</v>
      </c>
    </row>
    <row r="8" spans="1:16" s="23" customFormat="1" ht="15" x14ac:dyDescent="0.25">
      <c r="A8" s="75" t="s">
        <v>81</v>
      </c>
      <c r="B8" s="91">
        <v>6457386</v>
      </c>
      <c r="C8" s="91">
        <v>3706490</v>
      </c>
      <c r="D8" s="91">
        <v>1226200</v>
      </c>
      <c r="E8" s="91">
        <v>1548102</v>
      </c>
      <c r="F8" s="91">
        <v>3667854</v>
      </c>
      <c r="G8" s="91">
        <v>-3567364</v>
      </c>
      <c r="H8" s="76"/>
      <c r="I8" s="77"/>
      <c r="J8" s="75" t="s">
        <v>5</v>
      </c>
      <c r="K8" s="78">
        <f t="shared" si="0"/>
        <v>3.8405019458938261</v>
      </c>
      <c r="L8" s="78">
        <f t="shared" si="1"/>
        <v>0.85223901743913222</v>
      </c>
      <c r="M8" s="78">
        <f t="shared" si="2"/>
        <v>0.41031626895563689</v>
      </c>
      <c r="N8" s="78">
        <f t="shared" si="3"/>
        <v>1.137956066225936</v>
      </c>
      <c r="O8" s="78">
        <f t="shared" si="4"/>
        <v>0.64531558663022892</v>
      </c>
      <c r="P8" s="78">
        <f t="shared" si="5"/>
        <v>7.7473483330306736E-2</v>
      </c>
    </row>
    <row r="9" spans="1:16" s="23" customFormat="1" ht="15" x14ac:dyDescent="0.25">
      <c r="A9" s="75" t="s">
        <v>82</v>
      </c>
      <c r="B9" s="91">
        <v>6490318</v>
      </c>
      <c r="C9" s="91">
        <v>3660208</v>
      </c>
      <c r="D9" s="91">
        <v>1230518</v>
      </c>
      <c r="E9" s="91">
        <v>1462603</v>
      </c>
      <c r="F9" s="91">
        <v>3698273</v>
      </c>
      <c r="G9" s="91">
        <v>-3547209</v>
      </c>
      <c r="H9" s="76"/>
      <c r="I9" s="77"/>
      <c r="J9" s="75" t="s">
        <v>6</v>
      </c>
      <c r="K9" s="78">
        <f t="shared" si="0"/>
        <v>4.4594680219187666</v>
      </c>
      <c r="L9" s="78">
        <f t="shared" si="1"/>
        <v>1.5178361550784498</v>
      </c>
      <c r="M9" s="78">
        <f t="shared" si="2"/>
        <v>0.45209004847284184</v>
      </c>
      <c r="N9" s="78">
        <f t="shared" si="3"/>
        <v>9.7444072223182021E-2</v>
      </c>
      <c r="O9" s="78">
        <f t="shared" si="4"/>
        <v>2.6517915927630948</v>
      </c>
      <c r="P9" s="78">
        <f t="shared" si="5"/>
        <v>-2.650484842379313</v>
      </c>
    </row>
    <row r="10" spans="1:16" s="23" customFormat="1" ht="15" x14ac:dyDescent="0.25">
      <c r="A10" s="75" t="s">
        <v>83</v>
      </c>
      <c r="B10" s="91">
        <v>6501384</v>
      </c>
      <c r="C10" s="91">
        <v>3636285</v>
      </c>
      <c r="D10" s="91">
        <v>1248726</v>
      </c>
      <c r="E10" s="91">
        <v>1460056</v>
      </c>
      <c r="F10" s="91">
        <v>3828781</v>
      </c>
      <c r="G10" s="91">
        <v>-3652939</v>
      </c>
      <c r="H10" s="76"/>
      <c r="I10" s="77"/>
      <c r="J10" s="75" t="s">
        <v>7</v>
      </c>
      <c r="K10" s="78">
        <f t="shared" si="0"/>
        <v>3.9426707949739015</v>
      </c>
      <c r="L10" s="78">
        <f t="shared" si="1"/>
        <v>1.4950820029825878</v>
      </c>
      <c r="M10" s="78">
        <f t="shared" si="2"/>
        <v>0.14935667683591131</v>
      </c>
      <c r="N10" s="78">
        <f t="shared" si="3"/>
        <v>-2.3648569815495941</v>
      </c>
      <c r="O10" s="78">
        <f t="shared" si="4"/>
        <v>1.7336102374099913</v>
      </c>
      <c r="P10" s="78">
        <f t="shared" si="5"/>
        <v>-0.17457018097053204</v>
      </c>
    </row>
    <row r="11" spans="1:16" s="23" customFormat="1" ht="15" x14ac:dyDescent="0.25">
      <c r="A11" s="75" t="s">
        <v>84</v>
      </c>
      <c r="B11" s="91">
        <v>6514487</v>
      </c>
      <c r="C11" s="91">
        <v>3694054</v>
      </c>
      <c r="D11" s="91">
        <v>1259449</v>
      </c>
      <c r="E11" s="91">
        <v>1445495</v>
      </c>
      <c r="F11" s="91">
        <v>3863444</v>
      </c>
      <c r="G11" s="91">
        <v>-3632786</v>
      </c>
      <c r="H11" s="76"/>
      <c r="I11" s="77">
        <v>2016</v>
      </c>
      <c r="J11" s="75" t="s">
        <v>4</v>
      </c>
      <c r="K11" s="78">
        <f t="shared" si="0"/>
        <v>3.8049166234832121</v>
      </c>
      <c r="L11" s="78">
        <f t="shared" si="1"/>
        <v>2.1956764625711775</v>
      </c>
      <c r="M11" s="78">
        <f t="shared" si="2"/>
        <v>0.40084230201259857</v>
      </c>
      <c r="N11" s="78">
        <f t="shared" si="3"/>
        <v>-1.0168729987089893</v>
      </c>
      <c r="O11" s="78">
        <f t="shared" si="4"/>
        <v>1.4891701887391531</v>
      </c>
      <c r="P11" s="78">
        <f t="shared" si="5"/>
        <v>-2.3216922722085269</v>
      </c>
    </row>
    <row r="12" spans="1:16" s="23" customFormat="1" ht="15" x14ac:dyDescent="0.25">
      <c r="A12" s="75" t="s">
        <v>85</v>
      </c>
      <c r="B12" s="91">
        <v>6581211</v>
      </c>
      <c r="C12" s="91">
        <v>3693008</v>
      </c>
      <c r="D12" s="91">
        <v>1265263</v>
      </c>
      <c r="E12" s="91">
        <v>1452145</v>
      </c>
      <c r="F12" s="91">
        <v>3880849</v>
      </c>
      <c r="G12" s="91">
        <v>-3596692</v>
      </c>
      <c r="H12" s="76"/>
      <c r="I12" s="77"/>
      <c r="J12" s="75" t="s">
        <v>5</v>
      </c>
      <c r="K12" s="78">
        <f t="shared" si="0"/>
        <v>2.7908062411267087</v>
      </c>
      <c r="L12" s="78">
        <f t="shared" si="1"/>
        <v>2.1850861741197951</v>
      </c>
      <c r="M12" s="78">
        <f t="shared" si="2"/>
        <v>0.29924566971130617</v>
      </c>
      <c r="N12" s="78">
        <f t="shared" si="3"/>
        <v>-3.2911554078864973</v>
      </c>
      <c r="O12" s="78">
        <f t="shared" si="4"/>
        <v>3.7261355902337376</v>
      </c>
      <c r="P12" s="78">
        <f t="shared" si="5"/>
        <v>-3.6649944505841816</v>
      </c>
    </row>
    <row r="13" spans="1:16" s="23" customFormat="1" ht="15" x14ac:dyDescent="0.25">
      <c r="A13" s="75" t="s">
        <v>86</v>
      </c>
      <c r="B13" s="91">
        <v>6599638</v>
      </c>
      <c r="C13" s="91">
        <v>3708004</v>
      </c>
      <c r="D13" s="91">
        <v>1277115</v>
      </c>
      <c r="E13" s="91">
        <v>1593312</v>
      </c>
      <c r="F13" s="91">
        <v>3963914</v>
      </c>
      <c r="G13" s="91">
        <v>-3721980</v>
      </c>
      <c r="H13" s="76"/>
      <c r="I13" s="77"/>
      <c r="J13" s="75" t="s">
        <v>6</v>
      </c>
      <c r="K13" s="78">
        <f t="shared" si="0"/>
        <v>1.1931287745294394</v>
      </c>
      <c r="L13" s="78">
        <f t="shared" si="1"/>
        <v>1.5739891410502687</v>
      </c>
      <c r="M13" s="78">
        <f t="shared" si="2"/>
        <v>0.32971630171972643</v>
      </c>
      <c r="N13" s="78">
        <f t="shared" si="3"/>
        <v>-1.1626256164270778</v>
      </c>
      <c r="O13" s="78">
        <f t="shared" si="4"/>
        <v>2.1369811444808193</v>
      </c>
      <c r="P13" s="78">
        <f t="shared" si="5"/>
        <v>-7.5377856598209836E-2</v>
      </c>
    </row>
    <row r="14" spans="1:16" s="23" customFormat="1" ht="15" x14ac:dyDescent="0.25">
      <c r="A14" s="75" t="s">
        <v>14</v>
      </c>
      <c r="B14" s="91">
        <v>6676940</v>
      </c>
      <c r="C14" s="91">
        <v>3721850</v>
      </c>
      <c r="D14" s="91">
        <v>1278638</v>
      </c>
      <c r="E14" s="91">
        <v>1424088</v>
      </c>
      <c r="F14" s="91">
        <v>3955680</v>
      </c>
      <c r="G14" s="91">
        <v>-3603437</v>
      </c>
      <c r="H14" s="76"/>
      <c r="I14" s="77"/>
      <c r="J14" s="75" t="s">
        <v>7</v>
      </c>
      <c r="K14" s="78">
        <f t="shared" si="0"/>
        <v>2.6219124644306646</v>
      </c>
      <c r="L14" s="78">
        <f t="shared" si="1"/>
        <v>1.7829716144982972</v>
      </c>
      <c r="M14" s="78">
        <f t="shared" si="2"/>
        <v>0.78124271120026123</v>
      </c>
      <c r="N14" s="78">
        <f t="shared" si="3"/>
        <v>-4.8703759854457247E-2</v>
      </c>
      <c r="O14" s="78">
        <f t="shared" si="4"/>
        <v>1.8429584363483698</v>
      </c>
      <c r="P14" s="78">
        <f t="shared" si="5"/>
        <v>-3.1661234081261371</v>
      </c>
    </row>
    <row r="15" spans="1:16" s="23" customFormat="1" ht="15" x14ac:dyDescent="0.25">
      <c r="A15" s="75" t="s">
        <v>15</v>
      </c>
      <c r="B15" s="91">
        <v>6764676</v>
      </c>
      <c r="C15" s="91">
        <v>3749573</v>
      </c>
      <c r="D15" s="91">
        <v>1286179</v>
      </c>
      <c r="E15" s="91">
        <v>1519627</v>
      </c>
      <c r="F15" s="91">
        <v>3905483</v>
      </c>
      <c r="G15" s="91">
        <v>-3627739</v>
      </c>
      <c r="H15" s="76"/>
      <c r="I15" s="77">
        <v>2017</v>
      </c>
      <c r="J15" s="75" t="s">
        <v>4</v>
      </c>
      <c r="K15" s="78">
        <f t="shared" si="0"/>
        <v>2.5452345061139914</v>
      </c>
      <c r="L15" s="78">
        <f t="shared" si="1"/>
        <v>1.184549051564336</v>
      </c>
      <c r="M15" s="78">
        <f t="shared" si="2"/>
        <v>0.57081295145052835</v>
      </c>
      <c r="N15" s="78">
        <f t="shared" si="3"/>
        <v>0.89751943156188896</v>
      </c>
      <c r="O15" s="78">
        <f t="shared" si="4"/>
        <v>4.4286012738147731</v>
      </c>
      <c r="P15" s="78">
        <f t="shared" si="5"/>
        <v>-3.8658246900299411</v>
      </c>
    </row>
    <row r="16" spans="1:16" s="23" customFormat="1" ht="15" x14ac:dyDescent="0.25">
      <c r="A16" s="75" t="s">
        <v>16</v>
      </c>
      <c r="B16" s="91">
        <v>6874698</v>
      </c>
      <c r="C16" s="91">
        <v>3792900</v>
      </c>
      <c r="D16" s="91">
        <v>1295016</v>
      </c>
      <c r="E16" s="91">
        <v>1458558</v>
      </c>
      <c r="F16" s="91">
        <v>4055369</v>
      </c>
      <c r="G16" s="91">
        <v>-3771126</v>
      </c>
      <c r="H16" s="76"/>
      <c r="I16" s="72"/>
      <c r="J16" s="75" t="s">
        <v>5</v>
      </c>
      <c r="K16" s="78">
        <f t="shared" si="0"/>
        <v>2.7347085230169377</v>
      </c>
      <c r="L16" s="78">
        <f t="shared" si="1"/>
        <v>1.0886371039474565</v>
      </c>
      <c r="M16" s="78">
        <f t="shared" si="2"/>
        <v>0.868415962401479</v>
      </c>
      <c r="N16" s="78">
        <f t="shared" si="3"/>
        <v>3.6880317942205796</v>
      </c>
      <c r="O16" s="78">
        <f t="shared" si="4"/>
        <v>3.0754738824456584</v>
      </c>
      <c r="P16" s="78">
        <f t="shared" si="5"/>
        <v>-3.9322122136229924</v>
      </c>
    </row>
    <row r="17" spans="1:16" s="23" customFormat="1" ht="15" x14ac:dyDescent="0.25">
      <c r="A17" s="75" t="s">
        <v>17</v>
      </c>
      <c r="B17" s="91">
        <v>6859840</v>
      </c>
      <c r="C17" s="91">
        <v>3806674</v>
      </c>
      <c r="D17" s="91">
        <v>1286972</v>
      </c>
      <c r="E17" s="91">
        <v>1437240</v>
      </c>
      <c r="F17" s="91">
        <v>4078326</v>
      </c>
      <c r="G17" s="91">
        <v>-3733501</v>
      </c>
      <c r="H17" s="76"/>
      <c r="I17" s="72"/>
      <c r="J17" s="75" t="s">
        <v>6</v>
      </c>
      <c r="K17" s="78">
        <f t="shared" si="0"/>
        <v>3.6965398358594692</v>
      </c>
      <c r="L17" s="78">
        <f t="shared" si="1"/>
        <v>1.8053042798030452</v>
      </c>
      <c r="M17" s="78">
        <f t="shared" si="2"/>
        <v>0.79329028815582969</v>
      </c>
      <c r="N17" s="78">
        <f t="shared" si="3"/>
        <v>2.0156619741309201</v>
      </c>
      <c r="O17" s="78">
        <f t="shared" si="4"/>
        <v>2.3585533531453464</v>
      </c>
      <c r="P17" s="78">
        <f t="shared" si="5"/>
        <v>-6.8473772561272392</v>
      </c>
    </row>
    <row r="18" spans="1:16" s="23" customFormat="1" ht="15" x14ac:dyDescent="0.25">
      <c r="A18" s="75" t="s">
        <v>18</v>
      </c>
      <c r="B18" s="91">
        <v>6930992</v>
      </c>
      <c r="C18" s="91">
        <v>3868454</v>
      </c>
      <c r="D18" s="91">
        <v>1305402</v>
      </c>
      <c r="E18" s="91">
        <v>1356192</v>
      </c>
      <c r="F18" s="91">
        <v>4055111</v>
      </c>
      <c r="G18" s="91">
        <v>-3758455</v>
      </c>
      <c r="H18" s="76"/>
      <c r="I18" s="72"/>
      <c r="J18" s="75" t="s">
        <v>7</v>
      </c>
      <c r="K18" s="78">
        <f t="shared" ref="K18:K31" si="6">(B25/B21-1)*100</f>
        <v>3.3179117459425367</v>
      </c>
      <c r="L18" s="78">
        <f t="shared" si="1"/>
        <v>2.0433260001599498</v>
      </c>
      <c r="M18" s="78">
        <f t="shared" si="2"/>
        <v>0.59053661243186673</v>
      </c>
      <c r="N18" s="78">
        <f t="shared" si="3"/>
        <v>1.9731809556061983</v>
      </c>
      <c r="O18" s="78">
        <f t="shared" si="4"/>
        <v>5.5127925213847924</v>
      </c>
      <c r="P18" s="78">
        <f t="shared" si="5"/>
        <v>-4.1012833077096049</v>
      </c>
    </row>
    <row r="19" spans="1:16" s="23" customFormat="1" ht="15" x14ac:dyDescent="0.25">
      <c r="A19" s="75" t="s">
        <v>19</v>
      </c>
      <c r="B19" s="91">
        <v>6953465</v>
      </c>
      <c r="C19" s="91">
        <v>3897387</v>
      </c>
      <c r="D19" s="91">
        <v>1306422</v>
      </c>
      <c r="E19" s="91">
        <v>1296991</v>
      </c>
      <c r="F19" s="91">
        <v>4157544</v>
      </c>
      <c r="G19" s="91">
        <v>-3875664</v>
      </c>
      <c r="H19" s="76"/>
      <c r="I19" s="77">
        <v>2018</v>
      </c>
      <c r="J19" s="75" t="s">
        <v>4</v>
      </c>
      <c r="K19" s="78">
        <f t="shared" si="6"/>
        <v>3.5520574184491061</v>
      </c>
      <c r="L19" s="78">
        <f t="shared" si="1"/>
        <v>2.254410261302231</v>
      </c>
      <c r="M19" s="78">
        <f t="shared" si="2"/>
        <v>0.49704519316622309</v>
      </c>
      <c r="N19" s="78">
        <f t="shared" si="3"/>
        <v>2.9563685858770898</v>
      </c>
      <c r="O19" s="78">
        <f t="shared" si="4"/>
        <v>1.6640820372901377</v>
      </c>
      <c r="P19" s="78">
        <f t="shared" si="5"/>
        <v>-3.962784150945732</v>
      </c>
    </row>
    <row r="20" spans="1:16" s="23" customFormat="1" ht="15" x14ac:dyDescent="0.25">
      <c r="A20" s="75" t="s">
        <v>20</v>
      </c>
      <c r="B20" s="91">
        <v>6956722</v>
      </c>
      <c r="C20" s="91">
        <v>3901107</v>
      </c>
      <c r="D20" s="91">
        <v>1317683</v>
      </c>
      <c r="E20" s="91">
        <v>1378631</v>
      </c>
      <c r="F20" s="91">
        <v>4202280</v>
      </c>
      <c r="G20" s="91">
        <v>-3776308</v>
      </c>
      <c r="H20" s="76"/>
      <c r="I20" s="77"/>
      <c r="J20" s="75" t="s">
        <v>5</v>
      </c>
      <c r="K20" s="78">
        <f t="shared" si="6"/>
        <v>4.4611822965996861</v>
      </c>
      <c r="L20" s="78">
        <f t="shared" si="1"/>
        <v>2.4079521564830837</v>
      </c>
      <c r="M20" s="78">
        <f t="shared" si="2"/>
        <v>0.32553514169702708</v>
      </c>
      <c r="N20" s="78">
        <f t="shared" si="3"/>
        <v>1.3942787006367359</v>
      </c>
      <c r="O20" s="78">
        <f t="shared" si="4"/>
        <v>6.5143004487079521</v>
      </c>
      <c r="P20" s="78">
        <f t="shared" si="5"/>
        <v>-3.199679378332168</v>
      </c>
    </row>
    <row r="21" spans="1:16" s="23" customFormat="1" ht="15" x14ac:dyDescent="0.25">
      <c r="A21" s="75" t="s">
        <v>21</v>
      </c>
      <c r="B21" s="91">
        <v>7039699</v>
      </c>
      <c r="C21" s="91">
        <v>3928983</v>
      </c>
      <c r="D21" s="91">
        <v>1340564</v>
      </c>
      <c r="E21" s="91">
        <v>1433899</v>
      </c>
      <c r="F21" s="91">
        <v>4204750</v>
      </c>
      <c r="G21" s="91">
        <v>-3950692</v>
      </c>
      <c r="H21" s="76"/>
      <c r="I21" s="72"/>
      <c r="J21" s="75" t="s">
        <v>6</v>
      </c>
      <c r="K21" s="78">
        <f t="shared" si="6"/>
        <v>4.119031644551896</v>
      </c>
      <c r="L21" s="78">
        <f t="shared" si="1"/>
        <v>1.9233754927999911</v>
      </c>
      <c r="M21" s="78">
        <f t="shared" si="2"/>
        <v>0.3934221251254526</v>
      </c>
      <c r="N21" s="78">
        <f t="shared" si="3"/>
        <v>2.6138083805109043</v>
      </c>
      <c r="O21" s="78">
        <f t="shared" si="4"/>
        <v>2.1200518999484328</v>
      </c>
      <c r="P21" s="78">
        <f t="shared" si="5"/>
        <v>-3.8727841328106374</v>
      </c>
    </row>
    <row r="22" spans="1:16" s="23" customFormat="1" ht="15" x14ac:dyDescent="0.25">
      <c r="A22" s="75" t="s">
        <v>22</v>
      </c>
      <c r="B22" s="91">
        <v>7107402</v>
      </c>
      <c r="C22" s="91">
        <v>3950555</v>
      </c>
      <c r="D22" s="91">
        <v>1344965</v>
      </c>
      <c r="E22" s="91">
        <v>1418399</v>
      </c>
      <c r="F22" s="91">
        <v>4362057</v>
      </c>
      <c r="G22" s="91">
        <v>-4026395</v>
      </c>
      <c r="H22" s="76"/>
      <c r="I22" s="72"/>
      <c r="J22" s="75" t="s">
        <v>7</v>
      </c>
      <c r="K22" s="78">
        <f t="shared" si="6"/>
        <v>4.1381936872960878</v>
      </c>
      <c r="L22" s="78">
        <f t="shared" si="1"/>
        <v>1.5451921900328187</v>
      </c>
      <c r="M22" s="78">
        <f t="shared" si="2"/>
        <v>0.49577425284638138</v>
      </c>
      <c r="N22" s="78">
        <f t="shared" si="3"/>
        <v>2.9648562476025226</v>
      </c>
      <c r="O22" s="78">
        <f t="shared" si="4"/>
        <v>0.57241103382660063</v>
      </c>
      <c r="P22" s="78">
        <f t="shared" si="5"/>
        <v>-3.6891384480433151</v>
      </c>
    </row>
    <row r="23" spans="1:16" s="23" customFormat="1" ht="15" x14ac:dyDescent="0.25">
      <c r="A23" s="75" t="s">
        <v>23</v>
      </c>
      <c r="B23" s="91">
        <v>7143622</v>
      </c>
      <c r="C23" s="91">
        <v>3973085</v>
      </c>
      <c r="D23" s="91">
        <v>1366807</v>
      </c>
      <c r="E23" s="91">
        <v>1553437</v>
      </c>
      <c r="F23" s="91">
        <v>4371396</v>
      </c>
      <c r="G23" s="91">
        <v>-4149089</v>
      </c>
      <c r="H23" s="76"/>
      <c r="I23" s="77">
        <v>2019</v>
      </c>
      <c r="J23" s="40" t="s">
        <v>4</v>
      </c>
      <c r="K23" s="78">
        <f t="shared" si="6"/>
        <v>2.8234772368662897</v>
      </c>
      <c r="L23" s="78">
        <f t="shared" si="1"/>
        <v>0.86225813232070558</v>
      </c>
      <c r="M23" s="78">
        <f t="shared" si="2"/>
        <v>0.89776152022436295</v>
      </c>
      <c r="N23" s="78">
        <f t="shared" si="3"/>
        <v>2.1999736136321055</v>
      </c>
      <c r="O23" s="78">
        <f t="shared" si="4"/>
        <v>1.3656236170764637</v>
      </c>
      <c r="P23" s="78">
        <f t="shared" si="5"/>
        <v>-2.2515506746662743</v>
      </c>
    </row>
    <row r="24" spans="1:16" s="23" customFormat="1" ht="15" x14ac:dyDescent="0.25">
      <c r="A24" s="75" t="s">
        <v>24</v>
      </c>
      <c r="B24" s="91">
        <v>7213880</v>
      </c>
      <c r="C24" s="91">
        <v>4026697</v>
      </c>
      <c r="D24" s="91">
        <v>1372870</v>
      </c>
      <c r="E24" s="91">
        <v>1518855</v>
      </c>
      <c r="F24" s="91">
        <v>4366358</v>
      </c>
      <c r="G24" s="91">
        <v>-4252661</v>
      </c>
      <c r="H24" s="76"/>
      <c r="I24" s="72"/>
      <c r="J24" s="79" t="s">
        <v>5</v>
      </c>
      <c r="K24" s="80">
        <f t="shared" si="6"/>
        <v>1.0943391270694658</v>
      </c>
      <c r="L24" s="80">
        <f t="shared" si="1"/>
        <v>0.24437466565321847</v>
      </c>
      <c r="M24" s="80">
        <f t="shared" si="2"/>
        <v>1.0257812860143076</v>
      </c>
      <c r="N24" s="80">
        <f t="shared" si="3"/>
        <v>1.4697187681244097</v>
      </c>
      <c r="O24" s="80">
        <f t="shared" si="4"/>
        <v>-1.9949983329563277</v>
      </c>
      <c r="P24" s="80">
        <f t="shared" si="5"/>
        <v>-2.5302882002253457</v>
      </c>
    </row>
    <row r="25" spans="1:16" s="23" customFormat="1" ht="15" x14ac:dyDescent="0.25">
      <c r="A25" s="75" t="s">
        <v>25</v>
      </c>
      <c r="B25" s="91">
        <v>7273270</v>
      </c>
      <c r="C25" s="91">
        <v>4072827</v>
      </c>
      <c r="D25" s="91">
        <v>1382136</v>
      </c>
      <c r="E25" s="91">
        <v>1572805</v>
      </c>
      <c r="F25" s="91">
        <v>4592834</v>
      </c>
      <c r="G25" s="91">
        <v>-4239410</v>
      </c>
      <c r="H25" s="76"/>
      <c r="I25" s="72"/>
      <c r="J25" s="75" t="s">
        <v>6</v>
      </c>
      <c r="K25" s="80">
        <f t="shared" si="6"/>
        <v>0.91694578980063834</v>
      </c>
      <c r="L25" s="80">
        <f t="shared" si="1"/>
        <v>-0.14780944590496473</v>
      </c>
      <c r="M25" s="80">
        <f t="shared" si="2"/>
        <v>1.0738618526213877</v>
      </c>
      <c r="N25" s="80">
        <f t="shared" si="3"/>
        <v>1.2648079049695235E-3</v>
      </c>
      <c r="O25" s="80">
        <f t="shared" si="4"/>
        <v>1.9584019325199689</v>
      </c>
      <c r="P25" s="80">
        <f t="shared" si="5"/>
        <v>0.28764394512491109</v>
      </c>
    </row>
    <row r="26" spans="1:16" s="23" customFormat="1" ht="15" x14ac:dyDescent="0.25">
      <c r="A26" s="75" t="s">
        <v>26</v>
      </c>
      <c r="B26" s="91">
        <v>7359861</v>
      </c>
      <c r="C26" s="91">
        <v>4110785</v>
      </c>
      <c r="D26" s="91">
        <v>1380292</v>
      </c>
      <c r="E26" s="91">
        <v>1628520</v>
      </c>
      <c r="F26" s="91">
        <v>4480330</v>
      </c>
      <c r="G26" s="91">
        <v>-4308046</v>
      </c>
      <c r="H26" s="81"/>
      <c r="I26" s="77"/>
      <c r="J26" s="75" t="s">
        <v>7</v>
      </c>
      <c r="K26" s="80">
        <f t="shared" si="6"/>
        <v>-0.51957605846755239</v>
      </c>
      <c r="L26" s="80">
        <f t="shared" si="1"/>
        <v>-0.53615855400638901</v>
      </c>
      <c r="M26" s="80">
        <f t="shared" si="2"/>
        <v>1.0097762788985631</v>
      </c>
      <c r="N26" s="80">
        <f t="shared" si="3"/>
        <v>-1.3795949751869887</v>
      </c>
      <c r="O26" s="80">
        <f t="shared" si="4"/>
        <v>-2.6100003010198236</v>
      </c>
      <c r="P26" s="80">
        <f t="shared" si="5"/>
        <v>-0.52419697681038335</v>
      </c>
    </row>
    <row r="27" spans="1:16" ht="15" x14ac:dyDescent="0.25">
      <c r="A27" s="93" t="s">
        <v>27</v>
      </c>
      <c r="B27" s="91">
        <v>7462312</v>
      </c>
      <c r="C27" s="91">
        <v>4145100</v>
      </c>
      <c r="D27" s="91">
        <v>1390062</v>
      </c>
      <c r="E27" s="91">
        <v>1653039</v>
      </c>
      <c r="F27" s="91">
        <v>4836753</v>
      </c>
      <c r="G27" s="91">
        <v>-4377662</v>
      </c>
      <c r="H27" s="94"/>
      <c r="I27" s="95">
        <v>2020</v>
      </c>
      <c r="J27" s="96" t="s">
        <v>4</v>
      </c>
      <c r="K27" s="87">
        <f t="shared" si="6"/>
        <v>-0.83217214292651276</v>
      </c>
      <c r="L27" s="87">
        <f t="shared" si="1"/>
        <v>-0.18835400351363332</v>
      </c>
      <c r="M27" s="87">
        <f t="shared" si="2"/>
        <v>0.96550256915442201</v>
      </c>
      <c r="N27" s="87">
        <f t="shared" si="3"/>
        <v>-0.86436172848560289</v>
      </c>
      <c r="O27" s="87">
        <f t="shared" si="4"/>
        <v>1.5305777938109046</v>
      </c>
      <c r="P27" s="87">
        <f t="shared" si="5"/>
        <v>-2.5559138783231026</v>
      </c>
    </row>
    <row r="28" spans="1:16" ht="15" x14ac:dyDescent="0.25">
      <c r="A28" s="93" t="s">
        <v>28</v>
      </c>
      <c r="B28" s="91">
        <v>7511022</v>
      </c>
      <c r="C28" s="91">
        <v>4165447</v>
      </c>
      <c r="D28" s="91">
        <v>1401251</v>
      </c>
      <c r="E28" s="91">
        <v>1707412</v>
      </c>
      <c r="F28" s="91">
        <v>4519296</v>
      </c>
      <c r="G28" s="91">
        <v>-4532039</v>
      </c>
      <c r="H28" s="94"/>
      <c r="I28" s="95"/>
      <c r="J28" s="97" t="s">
        <v>5</v>
      </c>
      <c r="K28" s="87">
        <f t="shared" si="6"/>
        <v>-10.698842453746204</v>
      </c>
      <c r="L28" s="87">
        <f t="shared" si="1"/>
        <v>-9.6587939382089676</v>
      </c>
      <c r="M28" s="87">
        <f t="shared" si="2"/>
        <v>0.65260025384495568</v>
      </c>
      <c r="N28" s="87">
        <f t="shared" si="3"/>
        <v>-2.1587028058815148</v>
      </c>
      <c r="O28" s="87">
        <f t="shared" si="4"/>
        <v>-8.0323834583227018</v>
      </c>
      <c r="P28" s="87">
        <f t="shared" si="5"/>
        <v>8.6478945118455464</v>
      </c>
    </row>
    <row r="29" spans="1:16" ht="15" x14ac:dyDescent="0.25">
      <c r="A29" s="93" t="s">
        <v>29</v>
      </c>
      <c r="B29" s="91">
        <v>7574252</v>
      </c>
      <c r="C29" s="91">
        <v>4185213</v>
      </c>
      <c r="D29" s="91">
        <v>1418195</v>
      </c>
      <c r="E29" s="91">
        <v>1788447</v>
      </c>
      <c r="F29" s="91">
        <v>4634467</v>
      </c>
      <c r="G29" s="91">
        <v>-4507731</v>
      </c>
      <c r="H29" s="94"/>
      <c r="I29" s="95"/>
      <c r="J29" s="96" t="s">
        <v>6</v>
      </c>
      <c r="K29" s="87">
        <f t="shared" si="6"/>
        <v>-1.1380502154779482</v>
      </c>
      <c r="L29" s="87">
        <f t="shared" si="1"/>
        <v>-0.35827677801299068</v>
      </c>
      <c r="M29" s="87">
        <f t="shared" si="2"/>
        <v>0.62103770844288853</v>
      </c>
      <c r="N29" s="87">
        <f t="shared" ref="N29:N34" si="7">(E36-E32)/B32*100</f>
        <v>-0.25005626727761632</v>
      </c>
      <c r="O29" s="87">
        <f t="shared" si="4"/>
        <v>0.25368428635017848</v>
      </c>
      <c r="P29" s="87">
        <f t="shared" ref="P29:P34" si="8">(G36-G32)/B32*100</f>
        <v>-0.96383933601182292</v>
      </c>
    </row>
    <row r="30" spans="1:16" ht="15" x14ac:dyDescent="0.25">
      <c r="A30" s="98" t="s">
        <v>30</v>
      </c>
      <c r="B30" s="91">
        <v>7567665</v>
      </c>
      <c r="C30" s="91">
        <v>4174246</v>
      </c>
      <c r="D30" s="91">
        <v>1446366</v>
      </c>
      <c r="E30" s="91">
        <v>1790435</v>
      </c>
      <c r="F30" s="91">
        <v>4580838</v>
      </c>
      <c r="G30" s="91">
        <v>-4473757</v>
      </c>
      <c r="H30" s="99"/>
      <c r="I30" s="95"/>
      <c r="J30" s="93" t="s">
        <v>7</v>
      </c>
      <c r="K30" s="87">
        <f t="shared" si="6"/>
        <v>5.8793098459908322E-3</v>
      </c>
      <c r="L30" s="87">
        <f t="shared" si="1"/>
        <v>-0.84559870618022959</v>
      </c>
      <c r="M30" s="87">
        <f t="shared" si="2"/>
        <v>0.76396521890541846</v>
      </c>
      <c r="N30" s="87">
        <f t="shared" si="7"/>
        <v>0.7045218130358234</v>
      </c>
      <c r="O30" s="87">
        <f t="shared" si="4"/>
        <v>5.2939800910377288</v>
      </c>
      <c r="P30" s="87">
        <f t="shared" si="8"/>
        <v>-2.4068142660988907</v>
      </c>
    </row>
    <row r="31" spans="1:16" ht="15" x14ac:dyDescent="0.25">
      <c r="A31" s="98" t="s">
        <v>31</v>
      </c>
      <c r="B31" s="91">
        <v>7543975</v>
      </c>
      <c r="C31" s="91">
        <v>4163336</v>
      </c>
      <c r="D31" s="91">
        <v>1466609</v>
      </c>
      <c r="E31" s="91">
        <v>1762714</v>
      </c>
      <c r="F31" s="91">
        <v>4687880</v>
      </c>
      <c r="G31" s="91">
        <v>-4566480</v>
      </c>
      <c r="H31" s="94"/>
      <c r="I31" s="95">
        <v>2021</v>
      </c>
      <c r="J31" s="96" t="s">
        <v>4</v>
      </c>
      <c r="K31" s="88">
        <f t="shared" si="6"/>
        <v>0.16465705640833495</v>
      </c>
      <c r="L31" s="87">
        <f t="shared" si="1"/>
        <v>-1.3769258126485988</v>
      </c>
      <c r="M31" s="87">
        <f t="shared" si="2"/>
        <v>0.58446126148598565</v>
      </c>
      <c r="N31" s="87">
        <f t="shared" si="7"/>
        <v>0.53858327773476022</v>
      </c>
      <c r="O31" s="87">
        <f t="shared" si="4"/>
        <v>1.1334113911982229</v>
      </c>
      <c r="P31" s="87">
        <f t="shared" si="8"/>
        <v>-1.1579293958750323</v>
      </c>
    </row>
    <row r="32" spans="1:16" ht="15" x14ac:dyDescent="0.25">
      <c r="A32" s="100" t="s">
        <v>32</v>
      </c>
      <c r="B32" s="91">
        <v>7579894</v>
      </c>
      <c r="C32" s="91">
        <v>4154345</v>
      </c>
      <c r="D32" s="91">
        <v>1481909</v>
      </c>
      <c r="E32" s="91">
        <v>1707507</v>
      </c>
      <c r="F32" s="91">
        <v>4666392</v>
      </c>
      <c r="G32" s="91">
        <v>-4510434</v>
      </c>
      <c r="H32" s="101"/>
      <c r="J32" s="93" t="s">
        <v>5</v>
      </c>
      <c r="K32" s="87">
        <f t="shared" ref="K32:K40" si="9">(B39/B35-1)*100</f>
        <v>12.629227546317212</v>
      </c>
      <c r="L32" s="88">
        <f t="shared" ref="L32:L45" si="10">(C39-C35)/B35*100</f>
        <v>9.8914078182155265</v>
      </c>
      <c r="M32" s="88">
        <f t="shared" ref="M32:M34" si="11">(D39-D35)/B35*100</f>
        <v>1.0740913752511001</v>
      </c>
      <c r="N32" s="88">
        <f t="shared" si="7"/>
        <v>3.4696298288653002</v>
      </c>
      <c r="O32" s="88">
        <f t="shared" ref="O32:O34" si="12">(F39-F35)/B35*100</f>
        <v>11.057159147062197</v>
      </c>
      <c r="P32" s="88">
        <f t="shared" si="8"/>
        <v>-19.689240843319073</v>
      </c>
    </row>
    <row r="33" spans="1:16" ht="15" x14ac:dyDescent="0.25">
      <c r="A33" s="98" t="s">
        <v>97</v>
      </c>
      <c r="B33" s="91">
        <v>7534898</v>
      </c>
      <c r="C33" s="91">
        <v>4144603</v>
      </c>
      <c r="D33" s="91">
        <v>1494678</v>
      </c>
      <c r="E33" s="91">
        <v>1683953</v>
      </c>
      <c r="F33" s="91">
        <v>4436779</v>
      </c>
      <c r="G33" s="91">
        <v>-4547435</v>
      </c>
      <c r="H33" s="94"/>
      <c r="J33" s="96" t="s">
        <v>6</v>
      </c>
      <c r="K33" s="87">
        <f t="shared" si="9"/>
        <v>8.4905701922072261</v>
      </c>
      <c r="L33" s="88">
        <f t="shared" si="10"/>
        <v>4.0768220372740531</v>
      </c>
      <c r="M33" s="88">
        <f t="shared" si="11"/>
        <v>1.1932399660458328</v>
      </c>
      <c r="N33" s="88">
        <f t="shared" si="7"/>
        <v>1.9412218189019448</v>
      </c>
      <c r="O33" s="88">
        <f t="shared" si="12"/>
        <v>5.989206033763872</v>
      </c>
      <c r="P33" s="88">
        <f t="shared" si="8"/>
        <v>-10.031879071707694</v>
      </c>
    </row>
    <row r="34" spans="1:16" ht="15" x14ac:dyDescent="0.25">
      <c r="A34" s="100" t="s">
        <v>101</v>
      </c>
      <c r="B34" s="91">
        <v>7504689</v>
      </c>
      <c r="C34" s="91">
        <v>4159992</v>
      </c>
      <c r="D34" s="91">
        <v>1519432</v>
      </c>
      <c r="E34" s="91">
        <v>1725023</v>
      </c>
      <c r="F34" s="91">
        <v>4696667</v>
      </c>
      <c r="G34" s="91">
        <v>-4667180</v>
      </c>
      <c r="H34" s="102"/>
      <c r="I34" s="103"/>
      <c r="J34" s="93" t="s">
        <v>7</v>
      </c>
      <c r="K34" s="87">
        <f t="shared" si="9"/>
        <v>7.1582692807133697</v>
      </c>
      <c r="L34" s="88">
        <f t="shared" si="10"/>
        <v>5.0280538067222169</v>
      </c>
      <c r="M34" s="88">
        <f t="shared" si="11"/>
        <v>0.31603082063572174</v>
      </c>
      <c r="N34" s="88">
        <f t="shared" si="7"/>
        <v>0.41244317941284941</v>
      </c>
      <c r="O34" s="88">
        <f t="shared" si="12"/>
        <v>5.0095012289423932</v>
      </c>
      <c r="P34" s="88">
        <f t="shared" si="8"/>
        <v>-6.8678245616223599</v>
      </c>
    </row>
    <row r="35" spans="1:16" ht="15" x14ac:dyDescent="0.25">
      <c r="A35" s="100" t="s">
        <v>103</v>
      </c>
      <c r="B35" s="91">
        <v>6736857</v>
      </c>
      <c r="C35" s="91">
        <v>3434679</v>
      </c>
      <c r="D35" s="91">
        <v>1515841</v>
      </c>
      <c r="E35" s="91">
        <v>1599862</v>
      </c>
      <c r="F35" s="91">
        <v>4081919</v>
      </c>
      <c r="G35" s="91">
        <v>-3914085</v>
      </c>
      <c r="H35" s="102"/>
      <c r="I35" s="95">
        <v>2022</v>
      </c>
      <c r="J35" s="96" t="s">
        <v>4</v>
      </c>
      <c r="K35" s="87">
        <f t="shared" si="9"/>
        <v>7.1167317587254253</v>
      </c>
      <c r="L35" s="88">
        <f t="shared" si="10"/>
        <v>5.6793187111000787</v>
      </c>
      <c r="M35" s="88">
        <f t="shared" ref="M35:M45" si="13">(D42-D38)/B38*100</f>
        <v>0.29329340275422017</v>
      </c>
      <c r="N35" s="88">
        <f t="shared" ref="N35:N45" si="14">(E42-E38)/B38*100</f>
        <v>0.62738740723417141</v>
      </c>
      <c r="O35" s="88">
        <f t="shared" ref="O35:O45" si="15">(F42-F38)/B38*100</f>
        <v>8.9794182448797049</v>
      </c>
      <c r="P35" s="88">
        <f t="shared" ref="P35:P36" si="16">(G42-G38)/B38*100</f>
        <v>-9.8512234726247527</v>
      </c>
    </row>
    <row r="36" spans="1:16" ht="15" x14ac:dyDescent="0.25">
      <c r="A36" s="100" t="s">
        <v>104</v>
      </c>
      <c r="B36" s="91">
        <v>7493631</v>
      </c>
      <c r="C36" s="91">
        <v>4127188</v>
      </c>
      <c r="D36" s="91">
        <v>1528983</v>
      </c>
      <c r="E36" s="91">
        <v>1688553</v>
      </c>
      <c r="F36" s="91">
        <v>4685621</v>
      </c>
      <c r="G36" s="91">
        <v>-4583492</v>
      </c>
      <c r="H36" s="102"/>
      <c r="J36" s="93" t="s">
        <v>5</v>
      </c>
      <c r="K36" s="87">
        <f t="shared" si="9"/>
        <v>5.4221915291519096</v>
      </c>
      <c r="L36" s="88">
        <f t="shared" si="10"/>
        <v>4.9697337917964273</v>
      </c>
      <c r="M36" s="88">
        <f t="shared" si="13"/>
        <v>0.4376574099822475</v>
      </c>
      <c r="N36" s="88">
        <f t="shared" si="14"/>
        <v>-0.19824267528767064</v>
      </c>
      <c r="O36" s="88">
        <f t="shared" si="15"/>
        <v>9.3183151085906477</v>
      </c>
      <c r="P36" s="88">
        <f t="shared" si="16"/>
        <v>-5.5564356383448406</v>
      </c>
    </row>
    <row r="37" spans="1:16" ht="15" x14ac:dyDescent="0.25">
      <c r="A37" s="100" t="s">
        <v>105</v>
      </c>
      <c r="B37" s="91">
        <v>7535341</v>
      </c>
      <c r="C37" s="91">
        <v>4080888</v>
      </c>
      <c r="D37" s="91">
        <v>1552242</v>
      </c>
      <c r="E37" s="91">
        <v>1737038</v>
      </c>
      <c r="F37" s="91">
        <v>4835675</v>
      </c>
      <c r="G37" s="91">
        <v>-4728786</v>
      </c>
      <c r="H37" s="102"/>
      <c r="J37" s="96" t="s">
        <v>6</v>
      </c>
      <c r="K37" s="87">
        <f t="shared" si="9"/>
        <v>-2.2035003455769253</v>
      </c>
      <c r="L37" s="88">
        <f t="shared" si="10"/>
        <v>0.92698751015236003</v>
      </c>
      <c r="M37" s="88">
        <f t="shared" si="13"/>
        <v>0.24477597033069234</v>
      </c>
      <c r="N37" s="88">
        <f t="shared" si="14"/>
        <v>-0.43333956958544179</v>
      </c>
      <c r="O37" s="88">
        <f t="shared" si="15"/>
        <v>7.8606789298197768</v>
      </c>
      <c r="P37" s="88">
        <f>(G44-G40)/B40*100</f>
        <v>-5.7608578130829189</v>
      </c>
    </row>
    <row r="38" spans="1:16" ht="15" x14ac:dyDescent="0.25">
      <c r="A38" s="100" t="s">
        <v>115</v>
      </c>
      <c r="B38" s="91">
        <v>7517046</v>
      </c>
      <c r="C38" s="91">
        <v>4056658</v>
      </c>
      <c r="D38" s="91">
        <v>1563294</v>
      </c>
      <c r="E38" s="91">
        <v>1765442</v>
      </c>
      <c r="F38" s="91">
        <v>4781726</v>
      </c>
      <c r="G38" s="91">
        <v>-4754079</v>
      </c>
      <c r="H38" s="102"/>
      <c r="J38" s="93" t="s">
        <v>7</v>
      </c>
      <c r="K38" s="78">
        <f t="shared" si="9"/>
        <v>-0.84936470408153442</v>
      </c>
      <c r="L38" s="88">
        <f t="shared" si="10"/>
        <v>0.71074725492743362</v>
      </c>
      <c r="M38" s="88">
        <f t="shared" si="13"/>
        <v>1.0124287577768749</v>
      </c>
      <c r="N38" s="88">
        <f t="shared" si="14"/>
        <v>-1.0986482414730083</v>
      </c>
      <c r="O38" s="88">
        <f t="shared" si="15"/>
        <v>3.3940159814413859</v>
      </c>
      <c r="P38" s="88">
        <f>(G45-G41)/B41*100</f>
        <v>-5.21910238359348</v>
      </c>
    </row>
    <row r="39" spans="1:16" ht="15" x14ac:dyDescent="0.25">
      <c r="A39" s="100" t="s">
        <v>117</v>
      </c>
      <c r="B39" s="91">
        <v>7587670</v>
      </c>
      <c r="C39" s="91">
        <v>4101049</v>
      </c>
      <c r="D39" s="91">
        <v>1588201</v>
      </c>
      <c r="E39" s="91">
        <v>1833606</v>
      </c>
      <c r="F39" s="91">
        <v>4826824</v>
      </c>
      <c r="G39" s="91">
        <v>-5240521</v>
      </c>
      <c r="H39" s="102"/>
      <c r="I39" s="95">
        <v>2023</v>
      </c>
      <c r="J39" s="96" t="s">
        <v>4</v>
      </c>
      <c r="K39" s="78">
        <f t="shared" si="9"/>
        <v>0.32513604670831864</v>
      </c>
      <c r="L39" s="88">
        <f t="shared" si="10"/>
        <v>1.7871305241148366E-2</v>
      </c>
      <c r="M39" s="78">
        <f t="shared" si="13"/>
        <v>1.3446946316784845</v>
      </c>
      <c r="N39" s="78">
        <f t="shared" si="14"/>
        <v>3.1456229460107745</v>
      </c>
      <c r="O39" s="78">
        <f t="shared" si="15"/>
        <v>-0.27081423355697098</v>
      </c>
      <c r="P39" s="78">
        <f t="shared" ref="P39:P45" si="17">(G46-G42)/B42*100</f>
        <v>-2.9424067071915179</v>
      </c>
    </row>
    <row r="40" spans="1:16" ht="15" x14ac:dyDescent="0.25">
      <c r="A40" s="100" t="s">
        <v>118</v>
      </c>
      <c r="B40" s="91">
        <v>8129883</v>
      </c>
      <c r="C40" s="91">
        <v>4432690</v>
      </c>
      <c r="D40" s="91">
        <v>1618400</v>
      </c>
      <c r="E40" s="91">
        <v>1834021</v>
      </c>
      <c r="F40" s="91">
        <v>5134430</v>
      </c>
      <c r="G40" s="91">
        <v>-5335244</v>
      </c>
      <c r="J40" s="93" t="s">
        <v>5</v>
      </c>
      <c r="K40" s="78">
        <f t="shared" si="9"/>
        <v>0.95202103039746522</v>
      </c>
      <c r="L40" s="88">
        <f t="shared" si="10"/>
        <v>-0.17064445346769533</v>
      </c>
      <c r="M40" s="78">
        <f t="shared" si="13"/>
        <v>1.1965489065753496</v>
      </c>
      <c r="N40" s="78">
        <f t="shared" si="14"/>
        <v>1.6526509022028513</v>
      </c>
      <c r="O40" s="78">
        <f t="shared" si="15"/>
        <v>-1.9003416389468402</v>
      </c>
      <c r="P40" s="78">
        <f t="shared" si="17"/>
        <v>0.8412834063083191</v>
      </c>
    </row>
    <row r="41" spans="1:16" ht="15" x14ac:dyDescent="0.25">
      <c r="A41" s="100" t="s">
        <v>119</v>
      </c>
      <c r="B41" s="91">
        <v>8074741</v>
      </c>
      <c r="C41" s="91">
        <v>4459769</v>
      </c>
      <c r="D41" s="91">
        <v>1576056</v>
      </c>
      <c r="E41" s="91">
        <v>1768117</v>
      </c>
      <c r="F41" s="91">
        <v>5213158</v>
      </c>
      <c r="G41" s="91">
        <v>-5246300</v>
      </c>
      <c r="J41" s="96" t="s">
        <v>6</v>
      </c>
      <c r="K41" s="78">
        <f>(B48/B44-1)*100</f>
        <v>2.2894721385088523</v>
      </c>
      <c r="L41" s="88">
        <f t="shared" si="10"/>
        <v>-0.74281126752839766</v>
      </c>
      <c r="M41" s="78">
        <f t="shared" si="13"/>
        <v>1.508488328320593</v>
      </c>
      <c r="N41" s="78">
        <f t="shared" si="14"/>
        <v>1.1029412227111912</v>
      </c>
      <c r="O41" s="78">
        <f t="shared" si="15"/>
        <v>-7.7336565233353722</v>
      </c>
      <c r="P41" s="78">
        <f t="shared" si="17"/>
        <v>5.010715353449446</v>
      </c>
    </row>
    <row r="42" spans="1:16" ht="15" x14ac:dyDescent="0.25">
      <c r="A42" s="100" t="s">
        <v>120</v>
      </c>
      <c r="B42" s="91">
        <v>8052014</v>
      </c>
      <c r="C42" s="91">
        <v>4483575</v>
      </c>
      <c r="D42" s="91">
        <v>1585341</v>
      </c>
      <c r="E42" s="91">
        <v>1812603</v>
      </c>
      <c r="F42" s="91">
        <v>5456713</v>
      </c>
      <c r="G42" s="91">
        <v>-5494600</v>
      </c>
      <c r="J42" s="93" t="s">
        <v>7</v>
      </c>
      <c r="K42" s="78">
        <f>(B49/B45-1)*100</f>
        <v>1.1261332996592488</v>
      </c>
      <c r="L42" s="88">
        <f t="shared" si="10"/>
        <v>-0.82515244205178595</v>
      </c>
      <c r="M42" s="78">
        <f t="shared" si="13"/>
        <v>1.6537397405521774</v>
      </c>
      <c r="N42" s="78">
        <f t="shared" si="14"/>
        <v>3.1129541926294975</v>
      </c>
      <c r="O42" s="78">
        <f t="shared" si="15"/>
        <v>-2.9629446437285702</v>
      </c>
      <c r="P42" s="78">
        <f t="shared" si="17"/>
        <v>2.3963432143536529</v>
      </c>
    </row>
    <row r="43" spans="1:16" ht="15.75" customHeight="1" x14ac:dyDescent="0.25">
      <c r="A43" s="100" t="s">
        <v>121</v>
      </c>
      <c r="B43" s="91">
        <v>7999088</v>
      </c>
      <c r="C43" s="91">
        <v>4478136</v>
      </c>
      <c r="D43" s="91">
        <v>1621409</v>
      </c>
      <c r="E43" s="91">
        <v>1818564</v>
      </c>
      <c r="F43" s="91">
        <v>5533867</v>
      </c>
      <c r="G43" s="91">
        <v>-5662125</v>
      </c>
      <c r="I43" s="95">
        <v>2024</v>
      </c>
      <c r="J43" s="96" t="s">
        <v>4</v>
      </c>
      <c r="K43" s="78">
        <f>(B50/B46-1)*100</f>
        <v>0.17168441362016562</v>
      </c>
      <c r="L43" s="88">
        <f t="shared" si="10"/>
        <v>-0.21954164507561963</v>
      </c>
      <c r="M43" s="78">
        <f t="shared" si="13"/>
        <v>1.6530427469308113</v>
      </c>
      <c r="N43" s="78">
        <f t="shared" si="14"/>
        <v>-2.3105164347377647</v>
      </c>
      <c r="O43" s="78">
        <f t="shared" si="15"/>
        <v>-1.0541217504803673</v>
      </c>
      <c r="P43" s="78">
        <f t="shared" si="17"/>
        <v>4.0643985524487283</v>
      </c>
    </row>
    <row r="44" spans="1:16" ht="21.75" customHeight="1" x14ac:dyDescent="0.25">
      <c r="A44" s="100" t="s">
        <v>122</v>
      </c>
      <c r="B44" s="91">
        <v>7950741</v>
      </c>
      <c r="C44" s="91">
        <v>4508053</v>
      </c>
      <c r="D44" s="91">
        <v>1638300</v>
      </c>
      <c r="E44" s="91">
        <v>1798791</v>
      </c>
      <c r="F44" s="91">
        <v>5773494</v>
      </c>
      <c r="G44" s="91">
        <v>-5803595</v>
      </c>
      <c r="J44" s="93" t="s">
        <v>5</v>
      </c>
      <c r="K44" s="78">
        <f>(B51/B47-1)*100</f>
        <v>-4.3466195002728192E-2</v>
      </c>
      <c r="L44" s="88">
        <f t="shared" si="10"/>
        <v>8.0245283081953847E-2</v>
      </c>
      <c r="M44" s="78">
        <f t="shared" si="13"/>
        <v>1.800652141527417</v>
      </c>
      <c r="N44" s="78">
        <f t="shared" si="14"/>
        <v>-1.2539811505316065</v>
      </c>
      <c r="O44" s="78">
        <f t="shared" si="15"/>
        <v>-3.2464541925126449</v>
      </c>
      <c r="P44" s="78">
        <f t="shared" si="17"/>
        <v>2.7569455821813862</v>
      </c>
    </row>
    <row r="45" spans="1:16" ht="36.75" customHeight="1" x14ac:dyDescent="0.25">
      <c r="A45" s="98" t="s">
        <v>123</v>
      </c>
      <c r="B45" s="91">
        <v>8006157</v>
      </c>
      <c r="C45" s="91">
        <v>4517160</v>
      </c>
      <c r="D45" s="91">
        <v>1657807</v>
      </c>
      <c r="E45" s="91">
        <v>1679404</v>
      </c>
      <c r="F45" s="91">
        <v>5487216</v>
      </c>
      <c r="G45" s="91">
        <v>-5667729</v>
      </c>
      <c r="J45" s="203" t="s">
        <v>6</v>
      </c>
      <c r="K45" s="204">
        <f>(B52/B48-1)*100</f>
        <v>-0.96754230507658523</v>
      </c>
      <c r="L45" s="205">
        <f t="shared" si="10"/>
        <v>0.38604308420832212</v>
      </c>
      <c r="M45" s="204">
        <f t="shared" si="13"/>
        <v>1.6561145026707378</v>
      </c>
      <c r="N45" s="204">
        <f t="shared" si="14"/>
        <v>-1.0932313230017174</v>
      </c>
      <c r="O45" s="204">
        <f t="shared" si="15"/>
        <v>0.15146129160651395</v>
      </c>
      <c r="P45" s="204">
        <f t="shared" si="17"/>
        <v>-0.12528325216583622</v>
      </c>
    </row>
    <row r="46" spans="1:16" ht="24" customHeight="1" x14ac:dyDescent="0.25">
      <c r="A46" s="98" t="s">
        <v>124</v>
      </c>
      <c r="B46" s="91">
        <v>8078194</v>
      </c>
      <c r="C46" s="91">
        <v>4485014</v>
      </c>
      <c r="D46" s="91">
        <v>1693616</v>
      </c>
      <c r="E46" s="91">
        <v>2065889</v>
      </c>
      <c r="F46" s="91">
        <v>5434907</v>
      </c>
      <c r="G46" s="91">
        <v>-5731523</v>
      </c>
      <c r="J46" s="206"/>
      <c r="K46" s="207" t="s">
        <v>8</v>
      </c>
      <c r="L46" s="207" t="s">
        <v>67</v>
      </c>
      <c r="M46" s="207" t="s">
        <v>68</v>
      </c>
      <c r="N46" s="207" t="s">
        <v>69</v>
      </c>
      <c r="O46" s="207" t="s">
        <v>70</v>
      </c>
      <c r="P46" s="207" t="s">
        <v>71</v>
      </c>
    </row>
    <row r="47" spans="1:16" ht="13.5" customHeight="1" x14ac:dyDescent="0.25">
      <c r="A47" s="98" t="s">
        <v>125</v>
      </c>
      <c r="B47" s="91">
        <v>8075241</v>
      </c>
      <c r="C47" s="91">
        <v>4464486</v>
      </c>
      <c r="D47" s="91">
        <v>1717122</v>
      </c>
      <c r="E47" s="91">
        <v>1950761</v>
      </c>
      <c r="F47" s="91">
        <v>5381857</v>
      </c>
      <c r="G47" s="91">
        <v>-5594830</v>
      </c>
    </row>
    <row r="48" spans="1:16" ht="18" customHeight="1" x14ac:dyDescent="0.25">
      <c r="A48" s="98" t="s">
        <v>127</v>
      </c>
      <c r="B48" s="91">
        <v>8132771</v>
      </c>
      <c r="C48" s="91">
        <v>4448994</v>
      </c>
      <c r="D48" s="91">
        <v>1758236</v>
      </c>
      <c r="E48" s="91">
        <v>1886483</v>
      </c>
      <c r="F48" s="91">
        <v>5158611</v>
      </c>
      <c r="G48" s="91">
        <v>-5405206</v>
      </c>
    </row>
    <row r="49" spans="1:7" ht="14.25" customHeight="1" x14ac:dyDescent="0.25">
      <c r="A49" s="98" t="s">
        <v>128</v>
      </c>
      <c r="B49" s="91">
        <v>8096317</v>
      </c>
      <c r="C49" s="91">
        <v>4451097</v>
      </c>
      <c r="D49" s="91">
        <v>1790208</v>
      </c>
      <c r="E49" s="91">
        <v>1928632</v>
      </c>
      <c r="F49" s="91">
        <v>5249998</v>
      </c>
      <c r="G49" s="91">
        <v>-5475874</v>
      </c>
    </row>
    <row r="50" spans="1:7" ht="14.25" customHeight="1" x14ac:dyDescent="0.25">
      <c r="A50" s="98" t="s">
        <v>129</v>
      </c>
      <c r="B50" s="91">
        <v>8092063</v>
      </c>
      <c r="C50" s="91">
        <v>4467279</v>
      </c>
      <c r="D50" s="91">
        <v>1827152</v>
      </c>
      <c r="E50" s="91">
        <v>1879241</v>
      </c>
      <c r="F50" s="91">
        <v>5349753</v>
      </c>
      <c r="G50" s="91">
        <v>-5403193</v>
      </c>
    </row>
    <row r="51" spans="1:7" ht="14.25" customHeight="1" x14ac:dyDescent="0.25">
      <c r="A51" s="98" t="s">
        <v>130</v>
      </c>
      <c r="B51" s="91">
        <v>8071731</v>
      </c>
      <c r="C51" s="91">
        <v>4470966</v>
      </c>
      <c r="D51" s="91">
        <v>1862529</v>
      </c>
      <c r="E51" s="91">
        <v>1849499</v>
      </c>
      <c r="F51" s="91">
        <v>5119698</v>
      </c>
      <c r="G51" s="91">
        <v>-5372200</v>
      </c>
    </row>
    <row r="52" spans="1:7" ht="14.25" customHeight="1" x14ac:dyDescent="0.25">
      <c r="A52" s="98" t="s">
        <v>133</v>
      </c>
      <c r="B52" s="91">
        <v>8054083</v>
      </c>
      <c r="C52" s="91">
        <v>4480390</v>
      </c>
      <c r="D52" s="91">
        <v>1892924</v>
      </c>
      <c r="E52" s="91">
        <v>1797573</v>
      </c>
      <c r="F52" s="91">
        <v>5170929</v>
      </c>
      <c r="G52" s="91">
        <v>-5415395</v>
      </c>
    </row>
    <row r="53" spans="1:7" ht="14.25" customHeight="1" x14ac:dyDescent="0.2">
      <c r="A53" s="90" t="s">
        <v>87</v>
      </c>
      <c r="C53" s="27"/>
      <c r="E53" s="131">
        <v>45628</v>
      </c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4">
    <tabColor theme="3" tint="-0.249977111117893"/>
    <pageSetUpPr fitToPage="1"/>
  </sheetPr>
  <dimension ref="A1:AV38"/>
  <sheetViews>
    <sheetView showGridLines="0" zoomScale="60" zoomScaleNormal="60" workbookViewId="0">
      <selection sqref="A1:AT1"/>
    </sheetView>
  </sheetViews>
  <sheetFormatPr defaultColWidth="0" defaultRowHeight="0" customHeight="1" zeroHeight="1" x14ac:dyDescent="0.2"/>
  <cols>
    <col min="1" max="1" width="7.85546875" style="122" customWidth="1"/>
    <col min="2" max="2" width="26.42578125" style="122" customWidth="1"/>
    <col min="3" max="3" width="29.28515625" style="25" customWidth="1"/>
    <col min="4" max="18" width="11.140625" style="25" bestFit="1" customWidth="1"/>
    <col min="19" max="19" width="12.85546875" style="25" customWidth="1"/>
    <col min="20" max="20" width="12" style="25" customWidth="1"/>
    <col min="21" max="21" width="11.42578125" style="25" customWidth="1"/>
    <col min="22" max="22" width="15.140625" style="25" customWidth="1"/>
    <col min="23" max="45" width="11.140625" style="25" customWidth="1"/>
    <col min="46" max="46" width="11.42578125" style="25" customWidth="1"/>
    <col min="47" max="16384" width="9.140625" style="25" hidden="1"/>
  </cols>
  <sheetData>
    <row r="1" spans="1:48" ht="15.75" x14ac:dyDescent="0.25">
      <c r="A1" s="161" t="s">
        <v>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</row>
    <row r="2" spans="1:48" ht="12.75" x14ac:dyDescent="0.2">
      <c r="A2" s="64"/>
      <c r="B2" s="64"/>
      <c r="D2" s="27">
        <v>2014</v>
      </c>
      <c r="E2" s="27"/>
      <c r="F2" s="27"/>
      <c r="G2" s="27"/>
      <c r="H2" s="27">
        <v>2015</v>
      </c>
      <c r="I2" s="27"/>
      <c r="J2" s="27"/>
      <c r="K2" s="27"/>
      <c r="L2" s="27">
        <v>2016</v>
      </c>
      <c r="M2" s="27"/>
      <c r="N2" s="27"/>
      <c r="O2" s="27"/>
      <c r="P2" s="27">
        <v>2017</v>
      </c>
      <c r="Q2" s="27"/>
      <c r="R2" s="27"/>
      <c r="T2" s="27">
        <v>2018</v>
      </c>
      <c r="X2" s="26">
        <v>2019</v>
      </c>
      <c r="Y2" s="26"/>
      <c r="Z2" s="26"/>
      <c r="AA2" s="26"/>
      <c r="AB2" s="28">
        <v>2020</v>
      </c>
      <c r="AC2" s="28"/>
      <c r="AD2" s="28"/>
      <c r="AE2" s="28"/>
      <c r="AF2" s="28">
        <v>2021</v>
      </c>
      <c r="AG2" s="28"/>
      <c r="AH2" s="28"/>
      <c r="AI2" s="28"/>
      <c r="AJ2" s="28">
        <v>2022</v>
      </c>
      <c r="AK2" s="28"/>
      <c r="AL2" s="28"/>
      <c r="AM2" s="28"/>
      <c r="AN2" s="28">
        <v>2023</v>
      </c>
      <c r="AO2" s="28"/>
      <c r="AP2" s="28"/>
      <c r="AQ2" s="28"/>
      <c r="AR2" s="28">
        <v>2024</v>
      </c>
      <c r="AS2" s="28"/>
    </row>
    <row r="3" spans="1:48" ht="12" customHeight="1" x14ac:dyDescent="0.2">
      <c r="A3" s="64"/>
      <c r="B3" s="64"/>
      <c r="D3" s="27" t="s">
        <v>4</v>
      </c>
      <c r="E3" s="27" t="s">
        <v>5</v>
      </c>
      <c r="F3" s="27" t="s">
        <v>6</v>
      </c>
      <c r="G3" s="27" t="s">
        <v>7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4</v>
      </c>
      <c r="Q3" s="27" t="s">
        <v>5</v>
      </c>
      <c r="R3" s="27" t="s">
        <v>6</v>
      </c>
      <c r="S3" s="27" t="s">
        <v>7</v>
      </c>
      <c r="T3" s="27" t="s">
        <v>4</v>
      </c>
      <c r="U3" s="27" t="s">
        <v>5</v>
      </c>
      <c r="V3" s="27" t="s">
        <v>6</v>
      </c>
      <c r="W3" s="27" t="s">
        <v>7</v>
      </c>
      <c r="X3" s="24" t="s">
        <v>4</v>
      </c>
      <c r="Y3" s="27" t="s">
        <v>5</v>
      </c>
      <c r="Z3" s="27" t="s">
        <v>6</v>
      </c>
      <c r="AA3" s="58" t="s">
        <v>7</v>
      </c>
      <c r="AB3" s="24" t="s">
        <v>4</v>
      </c>
      <c r="AC3" s="27" t="s">
        <v>5</v>
      </c>
      <c r="AD3" s="24" t="s">
        <v>6</v>
      </c>
      <c r="AE3" s="58" t="s">
        <v>7</v>
      </c>
      <c r="AF3" s="26" t="s">
        <v>4</v>
      </c>
      <c r="AG3" s="27" t="s">
        <v>5</v>
      </c>
      <c r="AH3" s="26" t="s">
        <v>6</v>
      </c>
      <c r="AI3" s="58" t="s">
        <v>7</v>
      </c>
      <c r="AJ3" s="26" t="s">
        <v>4</v>
      </c>
      <c r="AK3" s="27" t="s">
        <v>5</v>
      </c>
      <c r="AL3" s="26" t="s">
        <v>6</v>
      </c>
      <c r="AM3" s="58" t="s">
        <v>7</v>
      </c>
      <c r="AN3" s="26" t="s">
        <v>4</v>
      </c>
      <c r="AO3" s="27" t="s">
        <v>5</v>
      </c>
      <c r="AP3" s="26" t="s">
        <v>6</v>
      </c>
      <c r="AQ3" s="58" t="s">
        <v>7</v>
      </c>
      <c r="AR3" s="26" t="s">
        <v>4</v>
      </c>
      <c r="AS3" s="27" t="s">
        <v>5</v>
      </c>
      <c r="AT3" s="26" t="s">
        <v>6</v>
      </c>
    </row>
    <row r="4" spans="1:48" s="64" customFormat="1" ht="15" x14ac:dyDescent="0.25">
      <c r="A4" s="123"/>
      <c r="B4" s="124" t="s">
        <v>70</v>
      </c>
      <c r="C4" s="29" t="s">
        <v>89</v>
      </c>
      <c r="D4" s="92">
        <v>2450.6999999999998</v>
      </c>
      <c r="E4" s="92">
        <v>2493.4</v>
      </c>
      <c r="F4" s="92">
        <v>2625.5</v>
      </c>
      <c r="G4" s="92">
        <v>2816.7</v>
      </c>
      <c r="H4" s="92">
        <v>2476.5</v>
      </c>
      <c r="I4" s="92">
        <v>2555.1999999999998</v>
      </c>
      <c r="J4" s="92">
        <v>2663.4</v>
      </c>
      <c r="K4" s="92">
        <v>2809.5</v>
      </c>
      <c r="L4" s="92">
        <v>2391.5</v>
      </c>
      <c r="M4" s="92">
        <v>2569.5</v>
      </c>
      <c r="N4" s="92">
        <v>2678.2</v>
      </c>
      <c r="O4" s="92">
        <v>2850.8</v>
      </c>
      <c r="P4" s="92">
        <v>2719.6</v>
      </c>
      <c r="Q4" s="92">
        <v>2783.8</v>
      </c>
      <c r="R4" s="92">
        <v>2956.9</v>
      </c>
      <c r="S4" s="92">
        <v>3187</v>
      </c>
      <c r="T4" s="92">
        <v>2969.9</v>
      </c>
      <c r="U4" s="92">
        <v>3193.3</v>
      </c>
      <c r="V4" s="92">
        <v>3189.7</v>
      </c>
      <c r="W4" s="92">
        <v>3420.5</v>
      </c>
      <c r="X4" s="92">
        <v>3123.6</v>
      </c>
      <c r="Y4" s="92">
        <v>3158.2</v>
      </c>
      <c r="Z4" s="92">
        <v>3298.5</v>
      </c>
      <c r="AA4" s="92">
        <v>3385.3</v>
      </c>
      <c r="AB4" s="92">
        <v>3266.4</v>
      </c>
      <c r="AC4" s="92">
        <v>2842.7</v>
      </c>
      <c r="AD4" s="92">
        <v>3452.8</v>
      </c>
      <c r="AE4" s="92">
        <v>3742.7</v>
      </c>
      <c r="AF4" s="92">
        <v>3526.2</v>
      </c>
      <c r="AG4" s="92">
        <v>3776</v>
      </c>
      <c r="AH4" s="92">
        <v>4388.7</v>
      </c>
      <c r="AI4" s="92">
        <v>4761.5</v>
      </c>
      <c r="AJ4" s="92">
        <v>4886.7</v>
      </c>
      <c r="AK4" s="92">
        <v>5194.3</v>
      </c>
      <c r="AL4" s="92">
        <v>5692.8</v>
      </c>
      <c r="AM4" s="92">
        <v>5559.7</v>
      </c>
      <c r="AN4" s="92">
        <v>5134</v>
      </c>
      <c r="AO4" s="92">
        <v>4631.3</v>
      </c>
      <c r="AP4" s="92">
        <v>4433.3999999999996</v>
      </c>
      <c r="AQ4" s="92">
        <v>4847.8999999999996</v>
      </c>
      <c r="AR4" s="92">
        <v>4792.2</v>
      </c>
      <c r="AS4" s="92">
        <v>4513.5</v>
      </c>
      <c r="AT4" s="64">
        <v>4475.5</v>
      </c>
      <c r="AU4" s="92">
        <v>4475.5</v>
      </c>
    </row>
    <row r="5" spans="1:48" s="64" customFormat="1" ht="15" x14ac:dyDescent="0.25">
      <c r="B5" s="124" t="s">
        <v>71</v>
      </c>
      <c r="C5" s="29" t="s">
        <v>90</v>
      </c>
      <c r="D5" s="92">
        <v>-3068.8</v>
      </c>
      <c r="E5" s="92">
        <v>-3120.5</v>
      </c>
      <c r="F5" s="92">
        <v>-3306.5</v>
      </c>
      <c r="G5" s="92">
        <v>-3413.2</v>
      </c>
      <c r="H5" s="92">
        <v>-3050.1</v>
      </c>
      <c r="I5" s="92">
        <v>-3139.2</v>
      </c>
      <c r="J5" s="92">
        <v>-3295.5</v>
      </c>
      <c r="K5" s="92">
        <v>-3225.4</v>
      </c>
      <c r="L5" s="92">
        <v>-2828.1</v>
      </c>
      <c r="M5" s="92">
        <v>-3068</v>
      </c>
      <c r="N5" s="92">
        <v>-3149.9</v>
      </c>
      <c r="O5" s="92">
        <v>-3370.5</v>
      </c>
      <c r="P5" s="92">
        <v>-3257.4</v>
      </c>
      <c r="Q5" s="92">
        <v>-3452</v>
      </c>
      <c r="R5" s="92">
        <v>-3777.4</v>
      </c>
      <c r="S5" s="92">
        <v>-3690</v>
      </c>
      <c r="T5" s="92">
        <v>-3477.4</v>
      </c>
      <c r="U5" s="92">
        <v>-3857.4</v>
      </c>
      <c r="V5" s="92">
        <v>-4313.8999999999996</v>
      </c>
      <c r="W5" s="92">
        <v>-4144.2</v>
      </c>
      <c r="X5" s="92">
        <v>-3730.2</v>
      </c>
      <c r="Y5" s="92">
        <v>-4044.8</v>
      </c>
      <c r="Z5" s="92">
        <v>-4087.5</v>
      </c>
      <c r="AA5" s="92">
        <v>-4051.1</v>
      </c>
      <c r="AB5" s="92">
        <v>-3720.9</v>
      </c>
      <c r="AC5" s="92">
        <v>-3228.3</v>
      </c>
      <c r="AD5" s="92">
        <v>-4043.7</v>
      </c>
      <c r="AE5" s="92">
        <v>-4166.6000000000004</v>
      </c>
      <c r="AF5" s="92">
        <v>-3910.7</v>
      </c>
      <c r="AG5" s="92">
        <v>-4844.8999999999996</v>
      </c>
      <c r="AH5" s="92">
        <v>-5523.8</v>
      </c>
      <c r="AI5" s="92">
        <v>-5239.5</v>
      </c>
      <c r="AJ5" s="92">
        <v>-5690.3</v>
      </c>
      <c r="AK5" s="92">
        <v>-6581.5</v>
      </c>
      <c r="AL5" s="92">
        <v>-7212.3</v>
      </c>
      <c r="AM5" s="92">
        <v>-7011.5</v>
      </c>
      <c r="AN5" s="92">
        <v>-5836.8</v>
      </c>
      <c r="AO5" s="92">
        <v>-5997.4</v>
      </c>
      <c r="AP5" s="92">
        <v>-5839.3</v>
      </c>
      <c r="AQ5" s="92">
        <v>-5733</v>
      </c>
      <c r="AR5" s="92">
        <v>-5203.3999999999996</v>
      </c>
      <c r="AS5" s="92">
        <v>-5434.1</v>
      </c>
      <c r="AT5" s="64">
        <v>-5582.8</v>
      </c>
      <c r="AU5" s="92">
        <v>-5582.8</v>
      </c>
    </row>
    <row r="6" spans="1:48" ht="12.75" x14ac:dyDescent="0.2">
      <c r="A6" s="64"/>
      <c r="B6" s="124" t="s">
        <v>91</v>
      </c>
      <c r="C6" s="29" t="s">
        <v>92</v>
      </c>
      <c r="D6" s="41">
        <f>D4+D5</f>
        <v>-618.10000000000036</v>
      </c>
      <c r="E6" s="41">
        <f t="shared" ref="E6:V6" si="0">E4+E5</f>
        <v>-627.09999999999991</v>
      </c>
      <c r="F6" s="41">
        <f t="shared" si="0"/>
        <v>-681</v>
      </c>
      <c r="G6" s="41">
        <f t="shared" si="0"/>
        <v>-596.5</v>
      </c>
      <c r="H6" s="41">
        <f t="shared" si="0"/>
        <v>-573.59999999999991</v>
      </c>
      <c r="I6" s="41">
        <f t="shared" si="0"/>
        <v>-584</v>
      </c>
      <c r="J6" s="41">
        <f t="shared" si="0"/>
        <v>-632.09999999999991</v>
      </c>
      <c r="K6" s="41">
        <f t="shared" si="0"/>
        <v>-415.90000000000009</v>
      </c>
      <c r="L6" s="41">
        <f t="shared" si="0"/>
        <v>-436.59999999999991</v>
      </c>
      <c r="M6" s="41">
        <f t="shared" si="0"/>
        <v>-498.5</v>
      </c>
      <c r="N6" s="41">
        <f t="shared" si="0"/>
        <v>-471.70000000000027</v>
      </c>
      <c r="O6" s="41">
        <f t="shared" si="0"/>
        <v>-519.69999999999982</v>
      </c>
      <c r="P6" s="41">
        <f t="shared" si="0"/>
        <v>-537.80000000000018</v>
      </c>
      <c r="Q6" s="41">
        <f t="shared" si="0"/>
        <v>-668.19999999999982</v>
      </c>
      <c r="R6" s="41">
        <f t="shared" si="0"/>
        <v>-820.5</v>
      </c>
      <c r="S6" s="41">
        <f t="shared" si="0"/>
        <v>-503</v>
      </c>
      <c r="T6" s="41">
        <f t="shared" si="0"/>
        <v>-507.5</v>
      </c>
      <c r="U6" s="41">
        <f t="shared" si="0"/>
        <v>-664.09999999999991</v>
      </c>
      <c r="V6" s="41">
        <f t="shared" si="0"/>
        <v>-1124.1999999999998</v>
      </c>
      <c r="W6" s="41">
        <f t="shared" ref="W6:AB6" si="1">W4+W5</f>
        <v>-723.69999999999982</v>
      </c>
      <c r="X6" s="41">
        <f t="shared" si="1"/>
        <v>-606.59999999999991</v>
      </c>
      <c r="Y6" s="41">
        <f t="shared" si="1"/>
        <v>-886.60000000000036</v>
      </c>
      <c r="Z6" s="41">
        <f t="shared" si="1"/>
        <v>-789</v>
      </c>
      <c r="AA6" s="41">
        <f t="shared" si="1"/>
        <v>-665.79999999999973</v>
      </c>
      <c r="AB6" s="41">
        <f t="shared" si="1"/>
        <v>-454.5</v>
      </c>
      <c r="AC6" s="41">
        <f t="shared" ref="AC6:AG6" si="2">AC4+AC5</f>
        <v>-385.60000000000036</v>
      </c>
      <c r="AD6" s="41">
        <f t="shared" si="2"/>
        <v>-590.89999999999964</v>
      </c>
      <c r="AE6" s="41">
        <f t="shared" si="2"/>
        <v>-423.90000000000055</v>
      </c>
      <c r="AF6" s="41">
        <f t="shared" si="2"/>
        <v>-384.5</v>
      </c>
      <c r="AG6" s="41">
        <f t="shared" si="2"/>
        <v>-1068.8999999999996</v>
      </c>
      <c r="AH6" s="41">
        <f t="shared" ref="AH6:AL6" si="3">AH4+AH5</f>
        <v>-1135.1000000000004</v>
      </c>
      <c r="AI6" s="41">
        <f t="shared" si="3"/>
        <v>-478</v>
      </c>
      <c r="AJ6" s="41">
        <f t="shared" si="3"/>
        <v>-803.60000000000036</v>
      </c>
      <c r="AK6" s="41">
        <f t="shared" si="3"/>
        <v>-1387.1999999999998</v>
      </c>
      <c r="AL6" s="41">
        <f t="shared" si="3"/>
        <v>-1519.5</v>
      </c>
      <c r="AM6" s="41">
        <f t="shared" ref="AM6:AQ6" si="4">AM4+AM5</f>
        <v>-1451.8000000000002</v>
      </c>
      <c r="AN6" s="41">
        <f t="shared" si="4"/>
        <v>-702.80000000000018</v>
      </c>
      <c r="AO6" s="41">
        <f t="shared" si="4"/>
        <v>-1366.0999999999995</v>
      </c>
      <c r="AP6" s="41">
        <f t="shared" si="4"/>
        <v>-1405.9000000000005</v>
      </c>
      <c r="AQ6" s="41">
        <f t="shared" si="4"/>
        <v>-885.10000000000036</v>
      </c>
      <c r="AR6" s="41">
        <f>AR4+AR5</f>
        <v>-411.19999999999982</v>
      </c>
      <c r="AS6" s="41">
        <f>AS4+AS5</f>
        <v>-920.60000000000036</v>
      </c>
      <c r="AT6" s="41">
        <f>AT4+AT5</f>
        <v>-1107.3000000000002</v>
      </c>
    </row>
    <row r="7" spans="1:48" ht="12.75" x14ac:dyDescent="0.2">
      <c r="A7" s="64"/>
      <c r="B7" s="64"/>
      <c r="C7" s="3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48" ht="25.5" x14ac:dyDescent="0.25">
      <c r="A8" s="64"/>
      <c r="B8" s="125" t="s">
        <v>93</v>
      </c>
      <c r="C8" s="31" t="s">
        <v>94</v>
      </c>
      <c r="D8" s="91">
        <v>5097293</v>
      </c>
      <c r="E8" s="91">
        <v>5653905</v>
      </c>
      <c r="F8" s="91">
        <v>5944092</v>
      </c>
      <c r="G8" s="91">
        <v>6095214</v>
      </c>
      <c r="H8" s="91">
        <v>5258806</v>
      </c>
      <c r="I8" s="91">
        <v>5950115</v>
      </c>
      <c r="J8" s="91">
        <v>6248283</v>
      </c>
      <c r="K8" s="91">
        <v>6287060</v>
      </c>
      <c r="L8" s="91">
        <v>5428752</v>
      </c>
      <c r="M8" s="91">
        <v>6132836</v>
      </c>
      <c r="N8" s="91">
        <v>6356958</v>
      </c>
      <c r="O8" s="91">
        <v>6579628</v>
      </c>
      <c r="P8" s="91">
        <v>5719252</v>
      </c>
      <c r="Q8" s="91">
        <v>6497355</v>
      </c>
      <c r="R8" s="91">
        <v>6819719</v>
      </c>
      <c r="S8" s="91">
        <v>6980802</v>
      </c>
      <c r="T8" s="91">
        <v>6038757</v>
      </c>
      <c r="U8" s="91">
        <v>7076218</v>
      </c>
      <c r="V8" s="91">
        <v>7422402</v>
      </c>
      <c r="W8" s="91">
        <v>7616066</v>
      </c>
      <c r="X8" s="91">
        <v>6537841</v>
      </c>
      <c r="Y8" s="91">
        <v>7415203</v>
      </c>
      <c r="Z8" s="91">
        <v>7805902</v>
      </c>
      <c r="AA8" s="91">
        <v>7808055</v>
      </c>
      <c r="AB8" s="91">
        <v>6686079</v>
      </c>
      <c r="AC8" s="91">
        <v>6897219</v>
      </c>
      <c r="AD8" s="91">
        <v>7731625</v>
      </c>
      <c r="AE8" s="91">
        <v>7909418</v>
      </c>
      <c r="AF8" s="91">
        <v>6794995</v>
      </c>
      <c r="AG8" s="91">
        <v>7935882</v>
      </c>
      <c r="AH8" s="91">
        <v>8620438</v>
      </c>
      <c r="AI8" s="91">
        <v>8933984</v>
      </c>
      <c r="AJ8" s="91">
        <v>8055924</v>
      </c>
      <c r="AK8" s="91">
        <v>9022777</v>
      </c>
      <c r="AL8" s="91">
        <v>9486859</v>
      </c>
      <c r="AM8" s="91">
        <v>9538095</v>
      </c>
      <c r="AN8" s="91">
        <v>8894123</v>
      </c>
      <c r="AO8" s="91">
        <v>9830726</v>
      </c>
      <c r="AP8" s="91">
        <v>9799295</v>
      </c>
      <c r="AQ8" s="91">
        <v>10548339</v>
      </c>
      <c r="AR8" s="25">
        <v>8821170</v>
      </c>
      <c r="AS8" s="25">
        <v>10036716</v>
      </c>
      <c r="AT8" s="25">
        <v>10099517</v>
      </c>
      <c r="AU8" s="91">
        <v>9017056</v>
      </c>
      <c r="AV8" s="91"/>
    </row>
    <row r="9" spans="1:48" s="32" customFormat="1" ht="12.75" x14ac:dyDescent="0.2">
      <c r="A9" s="126"/>
      <c r="B9" s="124" t="s">
        <v>95</v>
      </c>
      <c r="C9" s="33" t="s">
        <v>96</v>
      </c>
      <c r="D9" s="34">
        <f>(D6/(D8/1000)*100)</f>
        <v>-12.126044157163427</v>
      </c>
      <c r="E9" s="34">
        <f t="shared" ref="E9:V9" si="5">(E6/(E8/1000)*100)</f>
        <v>-11.091449184236382</v>
      </c>
      <c r="F9" s="34">
        <f t="shared" si="5"/>
        <v>-11.456754034089649</v>
      </c>
      <c r="G9" s="34">
        <f t="shared" si="5"/>
        <v>-9.7863668117313019</v>
      </c>
      <c r="H9" s="34">
        <f t="shared" si="5"/>
        <v>-10.907418908398597</v>
      </c>
      <c r="I9" s="34">
        <f t="shared" si="5"/>
        <v>-9.814936349969706</v>
      </c>
      <c r="J9" s="34">
        <f t="shared" si="5"/>
        <v>-10.116379171686043</v>
      </c>
      <c r="K9" s="34">
        <f t="shared" si="5"/>
        <v>-6.6151746603340849</v>
      </c>
      <c r="L9" s="34">
        <f t="shared" si="5"/>
        <v>-8.0423640645216405</v>
      </c>
      <c r="M9" s="34">
        <f t="shared" si="5"/>
        <v>-8.1283764966159211</v>
      </c>
      <c r="N9" s="34">
        <f t="shared" si="5"/>
        <v>-7.4202157698698077</v>
      </c>
      <c r="O9" s="34">
        <f t="shared" si="5"/>
        <v>-7.898622840075455</v>
      </c>
      <c r="P9" s="34">
        <f t="shared" si="5"/>
        <v>-9.4033275680106438</v>
      </c>
      <c r="Q9" s="34">
        <f t="shared" si="5"/>
        <v>-10.284184872151819</v>
      </c>
      <c r="R9" s="34">
        <f t="shared" si="5"/>
        <v>-12.031287506127452</v>
      </c>
      <c r="S9" s="34">
        <f t="shared" si="5"/>
        <v>-7.2054758178215046</v>
      </c>
      <c r="T9" s="34">
        <f t="shared" si="5"/>
        <v>-8.4040473892226508</v>
      </c>
      <c r="U9" s="34">
        <f t="shared" si="5"/>
        <v>-9.3849567664534916</v>
      </c>
      <c r="V9" s="34">
        <f t="shared" si="5"/>
        <v>-15.146040324951407</v>
      </c>
      <c r="W9" s="34">
        <f t="shared" ref="W9:AC9" si="6">(W6/(W8/1000)*100)</f>
        <v>-9.5022810989295508</v>
      </c>
      <c r="X9" s="34">
        <f t="shared" si="6"/>
        <v>-9.2782923292261135</v>
      </c>
      <c r="Y9" s="34">
        <f t="shared" si="6"/>
        <v>-11.956516901829934</v>
      </c>
      <c r="Z9" s="34">
        <f t="shared" si="6"/>
        <v>-10.107736428153979</v>
      </c>
      <c r="AA9" s="34">
        <f t="shared" si="6"/>
        <v>-8.5270915740219522</v>
      </c>
      <c r="AB9" s="69">
        <f t="shared" si="6"/>
        <v>-6.7977060994941887</v>
      </c>
      <c r="AC9" s="69">
        <f t="shared" si="6"/>
        <v>-5.5906590757811276</v>
      </c>
      <c r="AD9" s="69">
        <f t="shared" ref="AD9:AH9" si="7">(AD6/(AD8/1000)*100)</f>
        <v>-7.6426365738120978</v>
      </c>
      <c r="AE9" s="69">
        <f t="shared" si="7"/>
        <v>-5.3594335259560255</v>
      </c>
      <c r="AF9" s="69">
        <f t="shared" si="7"/>
        <v>-5.6585766435442562</v>
      </c>
      <c r="AG9" s="69">
        <f t="shared" si="7"/>
        <v>-13.469202289046128</v>
      </c>
      <c r="AH9" s="69">
        <f t="shared" si="7"/>
        <v>-13.167544386955749</v>
      </c>
      <c r="AI9" s="69">
        <f>(AI6/(AI8/1000)*100)</f>
        <v>-5.3503565710437799</v>
      </c>
      <c r="AJ9" s="34">
        <f>(AJ6/(AJ8/1000)*100)</f>
        <v>-9.9752678898162443</v>
      </c>
      <c r="AK9" s="34">
        <f>(AK6/(AK8/1000)*100)</f>
        <v>-15.374424082519161</v>
      </c>
      <c r="AL9" s="34">
        <f>(AL6/(AL8/1000)*100)</f>
        <v>-16.016892419292834</v>
      </c>
      <c r="AM9" s="69">
        <f t="shared" ref="AM9" si="8">(AM6/(AM8/1000)*100)</f>
        <v>-15.22106877736068</v>
      </c>
      <c r="AN9" s="69">
        <f t="shared" ref="AN9:AR9" si="9">(AN6/(AN8/1000)*100)</f>
        <v>-7.9018470961105463</v>
      </c>
      <c r="AO9" s="69">
        <f t="shared" si="9"/>
        <v>-13.89622699279788</v>
      </c>
      <c r="AP9" s="34">
        <f t="shared" si="9"/>
        <v>-14.346950469396019</v>
      </c>
      <c r="AQ9" s="34">
        <f t="shared" si="9"/>
        <v>-8.3908945285129768</v>
      </c>
      <c r="AR9" s="34">
        <f t="shared" si="9"/>
        <v>-4.6615131552843883</v>
      </c>
      <c r="AS9" s="34">
        <f>(AS6/(AS8/1000)*100)</f>
        <v>-9.1723228992431416</v>
      </c>
      <c r="AT9" s="34">
        <f>(AT6/(AT8/1000)*100)</f>
        <v>-10.963890649424128</v>
      </c>
      <c r="AU9" s="69"/>
      <c r="AV9" s="69"/>
    </row>
    <row r="10" spans="1:48" ht="12.75" x14ac:dyDescent="0.2">
      <c r="A10" s="64"/>
      <c r="B10" s="64"/>
      <c r="C10" s="35"/>
      <c r="AR10" s="32"/>
      <c r="AS10" s="32"/>
    </row>
    <row r="11" spans="1:48" ht="12.75" x14ac:dyDescent="0.2">
      <c r="A11" s="64"/>
      <c r="B11" s="64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120"/>
    </row>
    <row r="12" spans="1:48" ht="12.75" x14ac:dyDescent="0.2">
      <c r="A12" s="163" t="s">
        <v>106</v>
      </c>
      <c r="B12" s="16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</row>
    <row r="13" spans="1:48" s="127" customFormat="1" ht="15" x14ac:dyDescent="0.25">
      <c r="A13" s="106" t="s">
        <v>114</v>
      </c>
      <c r="B13" s="130"/>
    </row>
    <row r="14" spans="1:48" ht="12.75" x14ac:dyDescent="0.2">
      <c r="A14" s="160" t="s">
        <v>87</v>
      </c>
      <c r="B14" s="160"/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120"/>
      <c r="AN14" s="120"/>
      <c r="AO14" s="120"/>
      <c r="AP14" s="120"/>
      <c r="AQ14" s="120"/>
      <c r="AR14" s="120"/>
      <c r="AS14" s="120"/>
      <c r="AT14" s="82"/>
    </row>
    <row r="15" spans="1:48" ht="12.75" x14ac:dyDescent="0.2">
      <c r="A15" s="104"/>
      <c r="B15" s="131">
        <v>45628</v>
      </c>
      <c r="C15" s="84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120"/>
      <c r="AN15" s="120"/>
      <c r="AO15" s="120"/>
      <c r="AP15" s="120"/>
      <c r="AQ15" s="120"/>
      <c r="AR15" s="120"/>
      <c r="AS15" s="120"/>
      <c r="AT15" s="82"/>
    </row>
    <row r="16" spans="1:48" ht="15" x14ac:dyDescent="0.25">
      <c r="A16" s="64"/>
      <c r="B16" s="105"/>
      <c r="C16" s="83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</row>
    <row r="17" spans="1:46" ht="12" customHeight="1" x14ac:dyDescent="0.2">
      <c r="A17" s="64"/>
      <c r="B17" s="64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</row>
    <row r="18" spans="1:46" ht="12.75" x14ac:dyDescent="0.2">
      <c r="A18" s="64"/>
      <c r="B18" s="64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</row>
    <row r="19" spans="1:46" ht="12.75" x14ac:dyDescent="0.2">
      <c r="A19" s="163" t="s">
        <v>106</v>
      </c>
      <c r="B19" s="163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120"/>
      <c r="AO19" s="120"/>
      <c r="AP19" s="120"/>
      <c r="AQ19" s="120"/>
      <c r="AR19" s="120"/>
      <c r="AS19" s="120"/>
      <c r="AT19" s="120"/>
    </row>
    <row r="20" spans="1:46" s="127" customFormat="1" ht="15" x14ac:dyDescent="0.25">
      <c r="A20" s="106" t="s">
        <v>113</v>
      </c>
      <c r="B20" s="130"/>
    </row>
    <row r="21" spans="1:46" ht="12.75" x14ac:dyDescent="0.2">
      <c r="A21" s="160" t="s">
        <v>87</v>
      </c>
      <c r="B21" s="160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</row>
    <row r="22" spans="1:46" ht="12.75" x14ac:dyDescent="0.2">
      <c r="A22" s="104"/>
      <c r="B22" s="131">
        <v>45628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</row>
    <row r="23" spans="1:46" ht="12.75" x14ac:dyDescent="0.2">
      <c r="A23" s="64"/>
      <c r="B23" s="64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</row>
    <row r="24" spans="1:46" ht="12.75" x14ac:dyDescent="0.2">
      <c r="A24" s="64"/>
      <c r="B24" s="6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</row>
    <row r="25" spans="1:46" ht="12.75" x14ac:dyDescent="0.2">
      <c r="A25" s="64"/>
      <c r="B25" s="6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</row>
    <row r="26" spans="1:46" ht="12.75" x14ac:dyDescent="0.2"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</row>
    <row r="27" spans="1:46" ht="12.75" x14ac:dyDescent="0.2"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</row>
    <row r="28" spans="1:46" ht="15" x14ac:dyDescent="0.25">
      <c r="C28" s="82"/>
      <c r="D28" s="8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82"/>
      <c r="T28" s="82"/>
      <c r="U28" s="82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2"/>
    </row>
    <row r="29" spans="1:46" ht="14.25" x14ac:dyDescent="0.2">
      <c r="C29" s="82"/>
      <c r="D29" s="8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</row>
    <row r="30" spans="1:46" ht="14.25" x14ac:dyDescent="0.2">
      <c r="C30" s="82"/>
      <c r="D30" s="8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</row>
    <row r="31" spans="1:46" ht="14.25" x14ac:dyDescent="0.2">
      <c r="C31" s="82"/>
      <c r="D31" s="8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</row>
    <row r="32" spans="1:46" ht="14.25" x14ac:dyDescent="0.2">
      <c r="C32" s="82"/>
      <c r="D32" s="8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</row>
    <row r="33" spans="3:46" ht="14.25" x14ac:dyDescent="0.2">
      <c r="C33" s="82"/>
      <c r="D33" s="8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</row>
    <row r="34" spans="3:46" ht="14.25" x14ac:dyDescent="0.2">
      <c r="C34" s="82"/>
      <c r="D34" s="8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</row>
    <row r="35" spans="3:46" ht="14.25" x14ac:dyDescent="0.2">
      <c r="C35" s="82"/>
      <c r="D35" s="8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</row>
    <row r="36" spans="3:46" ht="14.25" hidden="1" customHeight="1" x14ac:dyDescent="0.2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46" ht="14.25" hidden="1" customHeight="1" x14ac:dyDescent="0.2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46" ht="14.25" hidden="1" customHeight="1" x14ac:dyDescent="0.2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5">
    <mergeCell ref="A21:B21"/>
    <mergeCell ref="A1:AT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2024Q2_LV</vt:lpstr>
      <vt:lpstr>2024Q2_EN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2024-12-05T23:22:22Z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