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ce\Downloads\"/>
    </mc:Choice>
  </mc:AlternateContent>
  <bookViews>
    <workbookView xWindow="0" yWindow="0" windowWidth="21570" windowHeight="8145" tabRatio="892" activeTab="10"/>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2" l="1"/>
  <c r="E5" i="12"/>
  <c r="D5" i="12"/>
  <c r="C5" i="12"/>
  <c r="F4" i="12"/>
  <c r="E4" i="12"/>
  <c r="D4" i="12"/>
  <c r="C4" i="12"/>
  <c r="F3" i="12"/>
  <c r="E3" i="12"/>
  <c r="D3" i="12"/>
  <c r="C3" i="12"/>
  <c r="T79" i="18" l="1"/>
  <c r="S79" i="18"/>
  <c r="R79" i="18"/>
  <c r="Q79" i="18"/>
  <c r="P79" i="18"/>
  <c r="O79" i="18"/>
  <c r="N79" i="18"/>
  <c r="M79" i="18"/>
  <c r="L79" i="18"/>
  <c r="X75" i="18"/>
  <c r="W75" i="18"/>
  <c r="V75" i="18"/>
  <c r="U75" i="18"/>
  <c r="T75" i="18"/>
  <c r="S75" i="18"/>
  <c r="R75" i="18"/>
  <c r="Q75" i="18"/>
  <c r="P75" i="18"/>
  <c r="O75" i="18"/>
  <c r="N75" i="18"/>
  <c r="M75" i="18"/>
  <c r="L75" i="18"/>
  <c r="K75" i="18"/>
  <c r="I16" i="14" l="1"/>
  <c r="O18" i="17"/>
  <c r="N18" i="17"/>
  <c r="O17" i="17"/>
  <c r="O16" i="17"/>
  <c r="N16" i="17"/>
  <c r="O15" i="17"/>
  <c r="N31" i="14"/>
  <c r="N28" i="14"/>
  <c r="N27" i="14"/>
  <c r="N26" i="14"/>
  <c r="N25" i="14"/>
  <c r="N24" i="14"/>
  <c r="N23" i="14"/>
  <c r="N33" i="14" l="1"/>
  <c r="N17" i="17" s="1"/>
  <c r="E5" i="28" l="1"/>
  <c r="F5" i="28"/>
  <c r="G5" i="28"/>
  <c r="D5" i="28"/>
  <c r="G3" i="28"/>
  <c r="F3" i="28"/>
  <c r="E3" i="28"/>
  <c r="D3" i="28"/>
  <c r="D15" i="12" l="1"/>
  <c r="E15" i="12" s="1"/>
  <c r="F15" i="12" s="1"/>
  <c r="C15" i="12"/>
  <c r="D16" i="12"/>
  <c r="E16" i="12" s="1"/>
  <c r="F16" i="12" s="1"/>
  <c r="C16" i="12"/>
  <c r="L4" i="14"/>
  <c r="L14" i="14"/>
  <c r="L12" i="14"/>
  <c r="M28" i="14"/>
  <c r="O26" i="14"/>
  <c r="M26" i="14"/>
  <c r="L26" i="14"/>
  <c r="K26" i="14"/>
  <c r="I26" i="14"/>
  <c r="H26" i="14"/>
  <c r="G26" i="14"/>
  <c r="M24" i="14"/>
  <c r="L24" i="14"/>
  <c r="J24" i="14"/>
  <c r="I24" i="14"/>
  <c r="H24" i="14"/>
  <c r="F24" i="14"/>
  <c r="E24" i="14"/>
  <c r="O27" i="14"/>
  <c r="O28" i="14" s="1"/>
  <c r="M27" i="14"/>
  <c r="O25" i="14"/>
  <c r="M25" i="14"/>
  <c r="L25" i="14"/>
  <c r="K25" i="14"/>
  <c r="J25" i="14"/>
  <c r="J26" i="14" s="1"/>
  <c r="I25" i="14"/>
  <c r="H25" i="14"/>
  <c r="G25" i="14"/>
  <c r="O23" i="14"/>
  <c r="O24" i="14" s="1"/>
  <c r="M23" i="14"/>
  <c r="L23" i="14"/>
  <c r="K23" i="14"/>
  <c r="K24" i="14" s="1"/>
  <c r="J23" i="14"/>
  <c r="I23" i="14"/>
  <c r="H23" i="14"/>
  <c r="G23" i="14"/>
  <c r="G24" i="14" s="1"/>
  <c r="F23" i="14"/>
  <c r="E23" i="14"/>
  <c r="L11" i="27" l="1"/>
  <c r="J11" i="27"/>
  <c r="I11" i="27"/>
  <c r="F11" i="27"/>
  <c r="E11" i="27"/>
  <c r="D11" i="27"/>
  <c r="C11" i="27"/>
  <c r="B11" i="27"/>
  <c r="K6" i="27"/>
  <c r="K11" i="27" s="1"/>
  <c r="H6" i="27"/>
  <c r="H11" i="27" s="1"/>
  <c r="G6" i="27"/>
  <c r="G11" i="27" s="1"/>
  <c r="E6" i="27"/>
  <c r="P23" i="26"/>
  <c r="M23" i="26"/>
  <c r="L23" i="26"/>
  <c r="F23" i="26"/>
  <c r="Q20" i="26"/>
  <c r="P20" i="26"/>
  <c r="L4" i="25" s="1"/>
  <c r="O20" i="26"/>
  <c r="O23" i="26" s="1"/>
  <c r="N20" i="26"/>
  <c r="N23" i="26" s="1"/>
  <c r="M20" i="26"/>
  <c r="L20" i="26"/>
  <c r="H4" i="25" s="1"/>
  <c r="K20" i="26"/>
  <c r="K23" i="26" s="1"/>
  <c r="J20" i="26"/>
  <c r="I20" i="26"/>
  <c r="I23" i="26" s="1"/>
  <c r="H20" i="26"/>
  <c r="G20" i="26"/>
  <c r="E4" i="25" s="1"/>
  <c r="F20" i="26"/>
  <c r="E20" i="26"/>
  <c r="D20" i="26"/>
  <c r="C20" i="26"/>
  <c r="C23" i="26" s="1"/>
  <c r="B20" i="26"/>
  <c r="L5" i="25"/>
  <c r="K5" i="25"/>
  <c r="J5" i="25"/>
  <c r="I5" i="25"/>
  <c r="H5" i="25"/>
  <c r="G5" i="25"/>
  <c r="F5" i="25"/>
  <c r="E5" i="25"/>
  <c r="J4" i="25"/>
  <c r="I4" i="25"/>
  <c r="F4" i="25"/>
  <c r="D4" i="25"/>
  <c r="L3" i="25"/>
  <c r="K3" i="25"/>
  <c r="J3" i="25"/>
  <c r="I3" i="25"/>
  <c r="H3" i="25"/>
  <c r="G3" i="25"/>
  <c r="F3" i="25"/>
  <c r="E3" i="25"/>
  <c r="D3" i="25"/>
  <c r="C3" i="25"/>
  <c r="G9" i="14"/>
  <c r="F9" i="14"/>
  <c r="F10" i="14" s="1"/>
  <c r="E9" i="14"/>
  <c r="E10" i="14" s="1"/>
  <c r="D9" i="14"/>
  <c r="D10" i="14" s="1"/>
  <c r="G7" i="14"/>
  <c r="F7" i="14"/>
  <c r="F8" i="14" s="1"/>
  <c r="E7" i="14"/>
  <c r="E8" i="14" s="1"/>
  <c r="D7" i="14"/>
  <c r="D8" i="14" s="1"/>
  <c r="G5" i="14"/>
  <c r="F5" i="14"/>
  <c r="F6" i="14" s="1"/>
  <c r="E5" i="14"/>
  <c r="E6" i="14" s="1"/>
  <c r="D5" i="14"/>
  <c r="D6" i="14" s="1"/>
  <c r="K6" i="14"/>
  <c r="K9" i="14"/>
  <c r="L7" i="14"/>
  <c r="K7" i="14"/>
  <c r="J7" i="14"/>
  <c r="I7" i="14"/>
  <c r="L5" i="14"/>
  <c r="K5" i="14"/>
  <c r="J5" i="14"/>
  <c r="I5" i="14"/>
  <c r="E18" i="12"/>
  <c r="Q86" i="18"/>
  <c r="J6" i="14" s="1"/>
  <c r="Q85" i="18"/>
  <c r="J8" i="14" s="1"/>
  <c r="E17" i="12"/>
  <c r="D17" i="12"/>
  <c r="J9" i="14" s="1"/>
  <c r="C17" i="12"/>
  <c r="I9" i="14" s="1"/>
  <c r="M25" i="12"/>
  <c r="L25" i="12"/>
  <c r="K25" i="12"/>
  <c r="J25" i="12"/>
  <c r="I25" i="12"/>
  <c r="H25" i="12"/>
  <c r="G25" i="12"/>
  <c r="F25" i="12"/>
  <c r="E25" i="12"/>
  <c r="D25" i="12"/>
  <c r="C25" i="12"/>
  <c r="L6" i="14" l="1"/>
  <c r="G4" i="25"/>
  <c r="C18" i="12"/>
  <c r="I6" i="14"/>
  <c r="I8" i="14"/>
  <c r="K8" i="14"/>
  <c r="L8" i="14"/>
  <c r="C4" i="25"/>
  <c r="K4" i="25"/>
  <c r="G23" i="26"/>
  <c r="D18" i="12"/>
  <c r="N34" i="19"/>
  <c r="M34" i="19"/>
  <c r="G9" i="21" l="1"/>
  <c r="E8" i="21"/>
  <c r="D8" i="21"/>
  <c r="K13" i="14"/>
  <c r="K11" i="14"/>
  <c r="K3" i="14"/>
  <c r="U6" i="18"/>
  <c r="J13" i="14"/>
  <c r="I13" i="14"/>
  <c r="J11" i="14"/>
  <c r="I11" i="14"/>
  <c r="J3" i="14"/>
  <c r="I3" i="14"/>
  <c r="E47" i="24"/>
  <c r="F23" i="24"/>
  <c r="E23" i="24"/>
  <c r="D23" i="24"/>
  <c r="C23" i="24"/>
  <c r="L13" i="14" l="1"/>
  <c r="F17" i="12"/>
  <c r="G6" i="14"/>
  <c r="G8" i="14"/>
  <c r="G10" i="14"/>
  <c r="F8" i="21"/>
  <c r="L3" i="14"/>
  <c r="L11" i="14"/>
  <c r="J15" i="14"/>
  <c r="J16" i="14" s="1"/>
  <c r="G8" i="21"/>
  <c r="I15" i="14"/>
  <c r="K15" i="14"/>
  <c r="K16" i="14"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O31" i="14"/>
  <c r="O29" i="14"/>
  <c r="O21" i="14"/>
  <c r="Q32" i="20" s="1"/>
  <c r="P32" i="20"/>
  <c r="P35" i="20" s="1"/>
  <c r="T81" i="18"/>
  <c r="S81" i="18"/>
  <c r="R81" i="18"/>
  <c r="Q81" i="18"/>
  <c r="P81" i="18"/>
  <c r="O81" i="18"/>
  <c r="N81" i="18"/>
  <c r="M81" i="18"/>
  <c r="L81" i="18"/>
  <c r="K81" i="18"/>
  <c r="O33" i="14" l="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D23" i="2"/>
  <c r="D3" i="14" s="1"/>
  <c r="G15" i="14" l="1"/>
  <c r="U32" i="20"/>
  <c r="G3" i="17"/>
  <c r="G4" i="14"/>
  <c r="F47" i="2"/>
  <c r="G16" i="14" l="1"/>
  <c r="G4" i="28" s="1"/>
  <c r="G3" i="21"/>
  <c r="G4" i="21" s="1"/>
  <c r="Q12" i="22"/>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R12" i="22" l="1"/>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<sst xmlns="http://schemas.openxmlformats.org/spreadsheetml/2006/main" count="1839" uniqueCount="514">
  <si>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</si>
  <si>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</si>
  <si>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</si>
  <si>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</si>
  <si>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</si>
  <si>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</si>
  <si>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</si>
  <si>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</si>
  <si>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</si>
  <si>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</si>
  <si>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</si>
  <si>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</si>
  <si>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</si>
  <si>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</si>
  <si>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</si>
  <si>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</si>
  <si>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</si>
  <si>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</si>
  <si>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</si>
  <si>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</si>
  <si>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</si>
  <si>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</si>
  <si>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</si>
  <si>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</si>
  <si>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</si>
  <si>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</si>
  <si>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</si>
  <si>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</si>
  <si>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</si>
  <si>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</si>
  <si>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</si>
  <si>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</si>
  <si>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</si>
  <si>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</si>
  <si>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</si>
  <si>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</si>
  <si>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</si>
  <si>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</si>
  <si>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</si>
  <si>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</si>
  <si>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</si>
  <si>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</si>
  <si>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</si>
  <si>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</si>
  <si>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</si>
  <si>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</si>
  <si>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</si>
  <si>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</si>
  <si>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</si>
  <si>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</si>
  <si>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</si>
  <si>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</si>
  <si>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</si>
  <si>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</si>
  <si>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</si>
  <si>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</si>
  <si>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</si>
  <si>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</si>
  <si>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</si>
  <si>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</si>
  <si>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</si>
  <si>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</si>
  <si>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</si>
  <si>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</si>
  <si>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</si>
  <si>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</si>
  <si>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</si>
  <si>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</si>
  <si>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</si>
  <si>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</si>
  <si>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</si>
  <si>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</si>
  <si>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</si>
  <si>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</si>
  <si>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</si>
  <si>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</si>
  <si>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</si>
  <si>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</si>
  <si>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</si>
  <si>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</si>
  <si>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</si>
  <si>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</si>
  <si>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</si>
  <si>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</si>
  <si>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</si>
  <si>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</si>
  <si>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</si>
  <si>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</si>
  <si>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</si>
  <si>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</si>
  <si>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</si>
  <si>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</si>
  <si>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</si>
  <si>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</si>
  <si>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</si>
  <si>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</si>
  <si>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</si>
  <si>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</si>
  <si>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</si>
  <si>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</si>
  <si>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</si>
  <si>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</si>
  <si>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</si>
  <si>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</si>
  <si>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</si>
  <si>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</si>
  <si>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</si>
  <si>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</si>
  <si>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</si>
  <si>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</si>
  <si>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</si>
  <si>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</si>
  <si>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</si>
  <si>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</si>
  <si>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</si>
  <si>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</si>
  <si>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</si>
  <si>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</si>
  <si>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</si>
  <si>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</si>
  <si>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</si>
  <si>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</si>
  <si>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</si>
  <si>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</si>
  <si>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</si>
  <si>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</si>
  <si>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</si>
  <si>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</si>
  <si>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</si>
  <si>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</si>
  <si>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</si>
  <si>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</si>
  <si>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</si>
  <si>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</si>
  <si>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</si>
  <si>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</si>
  <si>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</si>
  <si>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</si>
  <si>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</si>
  <si>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</si>
  <si>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</si>
  <si>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</si>
  <si>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</si>
  <si>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</si>
  <si>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</si>
  <si>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</si>
  <si>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</si>
  <si>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</si>
  <si>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</si>
  <si>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</si>
  <si>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</si>
  <si>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</si>
  <si>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</si>
  <si>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</si>
  <si>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</si>
  <si>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</si>
  <si>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</si>
  <si>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</si>
  <si>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</si>
  <si>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</si>
  <si>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</si>
  <si>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</si>
  <si>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</si>
  <si>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</si>
  <si>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</si>
  <si>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</si>
  <si>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</si>
  <si>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</si>
  <si>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</si>
  <si>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</si>
  <si>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</si>
  <si>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</si>
  <si>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</si>
  <si>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</si>
  <si>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</si>
  <si>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</si>
  <si>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</si>
  <si>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</si>
  <si>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</si>
  <si>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</si>
  <si>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</si>
  <si>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</si>
  <si>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</si>
  <si>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</si>
  <si>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</si>
  <si>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</si>
  <si>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</si>
  <si>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</si>
  <si>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</si>
  <si>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</si>
  <si>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</si>
  <si>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</si>
  <si>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</si>
  <si>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</si>
  <si>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</si>
  <si>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</si>
  <si>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</si>
  <si>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</si>
  <si>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</si>
  <si>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</si>
  <si>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</si>
  <si>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</si>
  <si>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</si>
  <si>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</si>
  <si>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</si>
  <si>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</si>
  <si>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</si>
  <si>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</si>
  <si>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</si>
  <si>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</si>
  <si>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</si>
  <si>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</si>
  <si>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</si>
  <si>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</si>
  <si>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</si>
  <si>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</si>
  <si>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</si>
  <si>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</si>
  <si>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</si>
  <si>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</si>
  <si>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</si>
  <si>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</si>
  <si>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</si>
  <si>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</si>
  <si>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</si>
  <si>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</si>
  <si>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</si>
  <si>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</si>
  <si>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</si>
  <si>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</si>
  <si>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</si>
  <si>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</si>
  <si>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</si>
  <si>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</si>
  <si>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</si>
  <si>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</si>
  <si>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</si>
  <si>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</si>
  <si>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</si>
  <si>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</si>
  <si>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</si>
  <si>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</si>
  <si>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</si>
  <si>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</si>
  <si>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</si>
  <si>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</si>
  <si>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</si>
  <si>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</si>
  <si>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</si>
  <si>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</si>
  <si>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</si>
  <si>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</si>
  <si>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</si>
  <si>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</si>
  <si>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</si>
  <si>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</si>
  <si>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</si>
  <si>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</si>
  <si>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</si>
  <si>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</si>
  <si>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</si>
  <si>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</si>
  <si>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</si>
  <si>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</si>
  <si>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</si>
  <si>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</si>
  <si>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</si>
  <si>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</si>
  <si>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</si>
  <si>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</si>
  <si>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</si>
  <si>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</si>
  <si>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</si>
  <si>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</si>
  <si>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</si>
  <si>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</si>
  <si>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</si>
  <si>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</si>
  <si>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</si>
  <si>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</si>
  <si>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</si>
  <si>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</si>
  <si>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</si>
  <si>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</si>
  <si>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</si>
  <si>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</si>
  <si>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</si>
  <si>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</si>
  <si>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</si>
  <si>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</si>
  <si>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</si>
  <si>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</si>
  <si>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</si>
  <si>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</si>
  <si>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</si>
  <si>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</si>
  <si>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</si>
  <si>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</si>
  <si>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</si>
  <si>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</si>
  <si>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</si>
  <si>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</si>
  <si>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</si>
  <si>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</si>
  <si>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</si>
  <si>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</si>
  <si>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</si>
  <si>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</si>
  <si>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</si>
  <si>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</si>
  <si>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</si>
  <si>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</si>
  <si>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</si>
  <si>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</si>
  <si>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</si>
  <si>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</si>
  <si>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</si>
  <si>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</si>
  <si>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</si>
  <si>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</si>
  <si>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</si>
  <si>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</si>
  <si>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</si>
  <si>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</si>
  <si>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</si>
  <si>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</si>
  <si>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</si>
  <si>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</si>
  <si>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</si>
  <si>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</si>
  <si>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</si>
  <si>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</si>
  <si>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</si>
  <si>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</si>
  <si>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</si>
  <si>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</si>
  <si>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</si>
  <si>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</si>
  <si>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</si>
  <si>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</si>
  <si>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</si>
  <si>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</si>
  <si>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</si>
  <si>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</si>
  <si>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</si>
  <si>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</si>
  <si>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</si>
  <si>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</si>
  <si>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</si>
  <si>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</si>
  <si>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</si>
  <si>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</si>
  <si>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</si>
  <si>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</si>
  <si>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</si>
  <si>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</si>
  <si>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</si>
  <si>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</si>
  <si>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</si>
  <si>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</si>
  <si>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</si>
  <si>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</si>
  <si>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</si>
  <si>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</si>
  <si>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</si>
  <si>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</si>
  <si>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</si>
  <si>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</si>
  <si>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</si>
  <si>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</si>
  <si>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</si>
  <si>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</si>
  <si>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</si>
  <si>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</si>
  <si>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</si>
  <si>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</si>
  <si>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</si>
  <si>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</si>
  <si>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</si>
  <si>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</si>
  <si>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</si>
  <si>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</si>
  <si>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</si>
  <si>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</si>
  <si>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</si>
  <si>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</si>
  <si>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</si>
  <si>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</si>
  <si>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</si>
  <si>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</si>
  <si>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</si>
  <si>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</si>
  <si>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</si>
  <si>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</si>
  <si>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</si>
  <si>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</si>
  <si>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</si>
  <si>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</si>
  <si>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</si>
  <si>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</si>
  <si>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</si>
  <si>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</si>
  <si>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</si>
  <si>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</si>
  <si>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</si>
  <si>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</si>
  <si>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</si>
  <si>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</si>
  <si>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</si>
  <si>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</si>
  <si>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</si>
  <si>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</si>
  <si>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</si>
  <si>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</si>
  <si>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</si>
  <si>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</si>
  <si>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</si>
  <si>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</si>
  <si>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</si>
  <si>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</si>
  <si>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</si>
  <si>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</si>
  <si>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</si>
  <si>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</si>
  <si>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</si>
  <si>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</si>
  <si>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</si>
  <si>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</si>
  <si>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</si>
  <si>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</si>
  <si>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</si>
  <si>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</si>
  <si>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</si>
  <si>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</si>
  <si>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</si>
  <si>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</si>
  <si>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</si>
  <si>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</si>
  <si>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</si>
  <si>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</si>
  <si>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</si>
  <si>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</si>
  <si>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</si>
  <si>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</si>
  <si>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 xml:space="preserve">Partiju sniegto atbilžu kopsavilkums </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</si>
  <si>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</si>
  <si>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</si>
  <si>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</si>
  <si>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</si>
  <si>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</si>
  <si>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</si>
  <si>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</si>
  <si>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</si>
  <si>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</si>
  <si>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</si>
  <si>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</si>
  <si>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</si>
  <si>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</si>
  <si>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</si>
  <si>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</si>
  <si>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</si>
  <si>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</si>
  <si>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</si>
  <si>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</si>
  <si>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</si>
  <si>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</si>
  <si>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</si>
  <si>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</si>
  <si>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</si>
  <si>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</si>
  <si>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Piemērs</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</si>
  <si>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</si>
  <si>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</si>
  <si>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</si>
  <si>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</si>
  <si>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</si>
  <si>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</si>
  <si>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t xml:space="preserve">Kopējie izdevumi, ieskaitot fiskālā nodrošinājuma rezervi </t>
  </si>
  <si>
    <r>
      <rPr>
        <b/>
        <sz val="12"/>
        <color theme="1"/>
        <rFont val="Calibri"/>
        <family val="2"/>
        <charset val="186"/>
        <scheme val="minor"/>
      </rPr>
      <t>Rezervju ieplānošana</t>
    </r>
    <r>
      <rPr>
        <sz val="12"/>
        <color theme="1"/>
        <rFont val="Calibri"/>
        <family val="2"/>
        <charset val="186"/>
        <scheme val="minor"/>
      </rPr>
      <t>, jā/nē</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</si>
  <si>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</si>
  <si>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</si>
  <si>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</si>
  <si>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</si>
  <si>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</si>
  <si>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</si>
  <si>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</si>
  <si>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</si>
  <si>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</si>
  <si>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</si>
  <si>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</si>
  <si>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</si>
  <si>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</si>
  <si>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</si>
  <si>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</si>
  <si>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</si>
  <si>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</si>
  <si>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</si>
  <si>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</si>
  <si>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</si>
  <si>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r>
      <rPr>
        <b/>
        <sz val="12"/>
        <color theme="1"/>
        <rFont val="Calibri"/>
        <family val="2"/>
        <charset val="186"/>
        <scheme val="minor"/>
      </rPr>
      <t>Nozaru prioritātes</t>
    </r>
    <r>
      <rPr>
        <sz val="12"/>
        <color theme="1"/>
        <rFont val="Calibri"/>
        <family val="2"/>
        <charset val="186"/>
        <scheme val="minor"/>
      </rPr>
      <t>, vidējās izdevumu pārmaiņas 2019.-2021.g., % no IKP (+ ikgadējs vidējs pieaugums / - ikgadējs vidējs samazinājums)</t>
    </r>
  </si>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</sst>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0.0"/>
    <numFmt numFmtId="167" formatCode="0.0%"/>
    <numFmt numFmtId="168" formatCode="#,##0.000"/>
    <numFmt numFmtId="169" formatCode="0.000"/>
  </numFmts>
  <fonts count="49"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charset val="238"/>
    </font>
    <font>
      <sz val="10"/>
      <name val="Arial"/>
    </font>
    <font>
      <i/>
      <sz val="11"/>
      <name val="Arial"/>
      <family val="2"/>
      <charset val="204"/>
    </font>
  </fonts>
  <fills count="11">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281">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1">
    <cellStyle name="Good" xfId="5" builtinId="26"/>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30701648"/>
        <c:axId val="-2030688048"/>
      </c:barChart>
      <c:catAx>
        <c:axId val="-2030701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8048"/>
        <c:crosses val="autoZero"/>
        <c:auto val="1"/>
        <c:lblAlgn val="ctr"/>
        <c:lblOffset val="100"/>
        <c:noMultiLvlLbl val="0"/>
      </c:catAx>
      <c:valAx>
        <c:axId val="-2030688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xmlns:c16r2="http://schemas.microsoft.com/office/drawing/2015/06/char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xmlns:c16r2="http://schemas.microsoft.com/office/drawing/2015/06/char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2030682064"/>
        <c:axId val="-2030700560"/>
      </c:barChart>
      <c:catAx>
        <c:axId val="-203068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0560"/>
        <c:crosses val="autoZero"/>
        <c:auto val="1"/>
        <c:lblAlgn val="ctr"/>
        <c:lblOffset val="100"/>
        <c:noMultiLvlLbl val="0"/>
      </c:catAx>
      <c:valAx>
        <c:axId val="-203070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xmlns:c16r2="http://schemas.microsoft.com/office/drawing/2015/06/char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2030685328"/>
        <c:axId val="-2030686960"/>
      </c:barChart>
      <c:catAx>
        <c:axId val="-203068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960"/>
        <c:crosses val="autoZero"/>
        <c:auto val="1"/>
        <c:lblAlgn val="ctr"/>
        <c:lblOffset val="100"/>
        <c:noMultiLvlLbl val="0"/>
      </c:catAx>
      <c:valAx>
        <c:axId val="-2030686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xmlns:c16r2="http://schemas.microsoft.com/office/drawing/2015/06/char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2030678256"/>
        <c:axId val="-2030674992"/>
      </c:barChart>
      <c:catAx>
        <c:axId val="-203067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992"/>
        <c:crosses val="autoZero"/>
        <c:auto val="1"/>
        <c:lblAlgn val="ctr"/>
        <c:lblOffset val="100"/>
        <c:noMultiLvlLbl val="0"/>
      </c:catAx>
      <c:valAx>
        <c:axId val="-2030674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xmlns:c16r2="http://schemas.microsoft.com/office/drawing/2015/06/char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2030706544"/>
        <c:axId val="-2030704912"/>
      </c:barChart>
      <c:catAx>
        <c:axId val="-2030706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4912"/>
        <c:crosses val="autoZero"/>
        <c:auto val="1"/>
        <c:lblAlgn val="ctr"/>
        <c:lblOffset val="100"/>
        <c:noMultiLvlLbl val="0"/>
      </c:catAx>
      <c:valAx>
        <c:axId val="-2030704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xmlns:c16r2="http://schemas.microsoft.com/office/drawing/2015/06/char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91312"/>
        <c:axId val="-203067934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xmlns:c16r2="http://schemas.microsoft.com/office/drawing/2015/06/char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704368"/>
        <c:axId val="-2030678800"/>
      </c:lineChart>
      <c:catAx>
        <c:axId val="-203069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79344"/>
        <c:crosses val="autoZero"/>
        <c:auto val="1"/>
        <c:lblAlgn val="ctr"/>
        <c:lblOffset val="100"/>
        <c:noMultiLvlLbl val="0"/>
      </c:catAx>
      <c:valAx>
        <c:axId val="-203067934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1312"/>
        <c:crosses val="autoZero"/>
        <c:crossBetween val="between"/>
      </c:valAx>
      <c:valAx>
        <c:axId val="-20306788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4368"/>
        <c:crosses val="max"/>
        <c:crossBetween val="between"/>
        <c:majorUnit val="2.5"/>
      </c:valAx>
      <c:catAx>
        <c:axId val="-2030704368"/>
        <c:scaling>
          <c:orientation val="minMax"/>
        </c:scaling>
        <c:delete val="1"/>
        <c:axPos val="b"/>
        <c:numFmt formatCode="General" sourceLinked="1"/>
        <c:majorTickMark val="out"/>
        <c:minorTickMark val="none"/>
        <c:tickLblPos val="nextTo"/>
        <c:crossAx val="-20306788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xmlns:c16r2="http://schemas.microsoft.com/office/drawing/2015/06/char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2030703824"/>
        <c:axId val="-2030702736"/>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xmlns:c16r2="http://schemas.microsoft.com/office/drawing/2015/06/char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xmlns:c16r2="http://schemas.microsoft.com/office/drawing/2015/06/char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2030703824"/>
        <c:axId val="-2030702736"/>
      </c:lineChart>
      <c:catAx>
        <c:axId val="-203070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2736"/>
        <c:crosses val="autoZero"/>
        <c:auto val="1"/>
        <c:lblAlgn val="ctr"/>
        <c:lblOffset val="100"/>
        <c:noMultiLvlLbl val="0"/>
      </c:catAx>
      <c:valAx>
        <c:axId val="-203070273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3824"/>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xmlns:c16r2="http://schemas.microsoft.com/office/drawing/2015/06/char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2030690224"/>
        <c:axId val="-203070001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xmlns:c16r2="http://schemas.microsoft.com/office/drawing/2015/06/char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xmlns:c16r2="http://schemas.microsoft.com/office/drawing/2015/06/char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2030690224"/>
        <c:axId val="-2030700016"/>
      </c:lineChart>
      <c:catAx>
        <c:axId val="-2030690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0016"/>
        <c:crosses val="autoZero"/>
        <c:auto val="1"/>
        <c:lblAlgn val="ctr"/>
        <c:lblOffset val="100"/>
        <c:noMultiLvlLbl val="0"/>
      </c:catAx>
      <c:valAx>
        <c:axId val="-203070001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690224"/>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xmlns:c16r2="http://schemas.microsoft.com/office/drawing/2015/06/char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2030698384"/>
        <c:axId val="-2030699472"/>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xmlns:c16r2="http://schemas.microsoft.com/office/drawing/2015/06/char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xmlns:c16r2="http://schemas.microsoft.com/office/drawing/2015/06/char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2030698384"/>
        <c:axId val="-2030699472"/>
      </c:lineChart>
      <c:catAx>
        <c:axId val="-203069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9472"/>
        <c:crosses val="autoZero"/>
        <c:auto val="1"/>
        <c:lblAlgn val="ctr"/>
        <c:lblOffset val="100"/>
        <c:noMultiLvlLbl val="0"/>
      </c:catAx>
      <c:valAx>
        <c:axId val="-20306994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8384"/>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xmlns:c16r2="http://schemas.microsoft.com/office/drawing/2015/06/char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xmlns:c16r2="http://schemas.microsoft.com/office/drawing/2015/06/char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2030682608"/>
        <c:axId val="-2030697296"/>
      </c:lineChart>
      <c:catAx>
        <c:axId val="-203068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296"/>
        <c:crosses val="autoZero"/>
        <c:auto val="1"/>
        <c:lblAlgn val="ctr"/>
        <c:lblOffset val="100"/>
        <c:noMultiLvlLbl val="0"/>
      </c:catAx>
      <c:valAx>
        <c:axId val="-2030697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60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xmlns:c16r2="http://schemas.microsoft.com/office/drawing/2015/06/char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2030696752"/>
        <c:axId val="-2030676624"/>
      </c:barChart>
      <c:catAx>
        <c:axId val="-203069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624"/>
        <c:crosses val="autoZero"/>
        <c:auto val="1"/>
        <c:lblAlgn val="ctr"/>
        <c:lblOffset val="100"/>
        <c:noMultiLvlLbl val="0"/>
      </c:catAx>
      <c:valAx>
        <c:axId val="-203067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xmlns:c16r2="http://schemas.microsoft.com/office/drawing/2015/06/char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030706000"/>
        <c:axId val="-2030679888"/>
      </c:barChart>
      <c:catAx>
        <c:axId val="-2030706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9888"/>
        <c:crosses val="autoZero"/>
        <c:auto val="1"/>
        <c:lblAlgn val="ctr"/>
        <c:lblOffset val="100"/>
        <c:noMultiLvlLbl val="0"/>
      </c:catAx>
      <c:valAx>
        <c:axId val="-2030679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60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30689680"/>
        <c:axId val="-2030695120"/>
      </c:barChart>
      <c:catAx>
        <c:axId val="-2030689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120"/>
        <c:crosses val="autoZero"/>
        <c:auto val="1"/>
        <c:lblAlgn val="ctr"/>
        <c:lblOffset val="100"/>
        <c:noMultiLvlLbl val="0"/>
      </c:catAx>
      <c:valAx>
        <c:axId val="-2030695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2030684240"/>
        <c:axId val="-2030689136"/>
      </c:barChart>
      <c:catAx>
        <c:axId val="-20306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136"/>
        <c:crosses val="autoZero"/>
        <c:auto val="1"/>
        <c:lblAlgn val="ctr"/>
        <c:lblOffset val="100"/>
        <c:noMultiLvlLbl val="0"/>
      </c:catAx>
      <c:valAx>
        <c:axId val="-203068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xmlns:c16r2="http://schemas.microsoft.com/office/drawing/2015/06/char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xmlns:c16r2="http://schemas.microsoft.com/office/drawing/2015/06/char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xmlns:c16r2="http://schemas.microsoft.com/office/drawing/2015/06/char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2030683696"/>
        <c:axId val="-2030681520"/>
      </c:barChart>
      <c:catAx>
        <c:axId val="-203068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2030681520"/>
        <c:crosses val="autoZero"/>
        <c:auto val="1"/>
        <c:lblAlgn val="ctr"/>
        <c:lblOffset val="100"/>
        <c:noMultiLvlLbl val="1"/>
      </c:catAx>
      <c:valAx>
        <c:axId val="-203068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36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xmlns:c16r2="http://schemas.microsoft.com/office/drawing/2015/06/char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030680432"/>
        <c:axId val="-2030676080"/>
      </c:barChart>
      <c:catAx>
        <c:axId val="-2030680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080"/>
        <c:crosses val="autoZero"/>
        <c:auto val="1"/>
        <c:lblAlgn val="ctr"/>
        <c:lblOffset val="100"/>
        <c:noMultiLvlLbl val="0"/>
      </c:catAx>
      <c:valAx>
        <c:axId val="-20306760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xmlns:c16r2="http://schemas.microsoft.com/office/drawing/2015/06/char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283998128"/>
        <c:axId val="-284001936"/>
      </c:barChart>
      <c:catAx>
        <c:axId val="-283998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4001936"/>
        <c:crosses val="autoZero"/>
        <c:auto val="1"/>
        <c:lblAlgn val="ctr"/>
        <c:lblOffset val="100"/>
        <c:noMultiLvlLbl val="0"/>
      </c:catAx>
      <c:valAx>
        <c:axId val="-284001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39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xmlns:c16r2="http://schemas.microsoft.com/office/drawing/2015/06/char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2030696208"/>
        <c:axId val="-2030695664"/>
      </c:barChart>
      <c:catAx>
        <c:axId val="-20306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664"/>
        <c:crosses val="autoZero"/>
        <c:auto val="1"/>
        <c:lblAlgn val="ctr"/>
        <c:lblOffset val="100"/>
        <c:noMultiLvlLbl val="0"/>
      </c:catAx>
      <c:valAx>
        <c:axId val="-203069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xmlns:c16r2="http://schemas.microsoft.com/office/drawing/2015/06/char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xmlns:c16r2="http://schemas.microsoft.com/office/drawing/2015/06/char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2030677168"/>
        <c:axId val="-2030675536"/>
      </c:barChart>
      <c:catAx>
        <c:axId val="-203067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5536"/>
        <c:crosses val="autoZero"/>
        <c:auto val="1"/>
        <c:lblAlgn val="ctr"/>
        <c:lblOffset val="100"/>
        <c:noMultiLvlLbl val="0"/>
      </c:catAx>
      <c:valAx>
        <c:axId val="-2030675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7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xmlns:c16r2="http://schemas.microsoft.com/office/drawing/2015/06/char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xmlns:c16r2="http://schemas.microsoft.com/office/drawing/2015/06/char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2030674448"/>
        <c:axId val="-2030686416"/>
      </c:lineChart>
      <c:catAx>
        <c:axId val="-203067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416"/>
        <c:crosses val="autoZero"/>
        <c:auto val="1"/>
        <c:lblAlgn val="ctr"/>
        <c:lblOffset val="100"/>
        <c:noMultiLvlLbl val="0"/>
      </c:catAx>
      <c:valAx>
        <c:axId val="-20306864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448"/>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xmlns:c16r2="http://schemas.microsoft.com/office/drawing/2015/06/char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83152"/>
        <c:axId val="-203070110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xmlns:c16r2="http://schemas.microsoft.com/office/drawing/2015/06/char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698928"/>
        <c:axId val="-2030692400"/>
      </c:lineChart>
      <c:catAx>
        <c:axId val="-203068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1104"/>
        <c:crosses val="autoZero"/>
        <c:auto val="1"/>
        <c:lblAlgn val="ctr"/>
        <c:lblOffset val="100"/>
        <c:noMultiLvlLbl val="0"/>
      </c:catAx>
      <c:valAx>
        <c:axId val="-203070110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83152"/>
        <c:crosses val="autoZero"/>
        <c:crossBetween val="between"/>
      </c:valAx>
      <c:valAx>
        <c:axId val="-20306924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8928"/>
        <c:crosses val="max"/>
        <c:crossBetween val="between"/>
        <c:majorUnit val="2.5"/>
      </c:valAx>
      <c:catAx>
        <c:axId val="-2030698928"/>
        <c:scaling>
          <c:orientation val="minMax"/>
        </c:scaling>
        <c:delete val="1"/>
        <c:axPos val="b"/>
        <c:numFmt formatCode="General" sourceLinked="1"/>
        <c:majorTickMark val="out"/>
        <c:minorTickMark val="none"/>
        <c:tickLblPos val="nextTo"/>
        <c:crossAx val="-20306924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xmlns:c16r2="http://schemas.microsoft.com/office/drawing/2015/06/char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2030691856"/>
        <c:axId val="-2030702192"/>
      </c:barChart>
      <c:catAx>
        <c:axId val="-203069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2192"/>
        <c:crosses val="autoZero"/>
        <c:auto val="1"/>
        <c:lblAlgn val="ctr"/>
        <c:lblOffset val="100"/>
        <c:noMultiLvlLbl val="0"/>
      </c:catAx>
      <c:valAx>
        <c:axId val="-203070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xmlns:c16r2="http://schemas.microsoft.com/office/drawing/2015/06/char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-0.99999999999999001</c:v>
                </c:pt>
                <c:pt idx="1">
                  <c:v>-0.39999999999999603</c:v>
                </c:pt>
                <c:pt idx="2">
                  <c:v>-0.40000000000000541</c:v>
                </c:pt>
                <c:pt idx="3">
                  <c:v>-0.40000000000000174</c:v>
                </c:pt>
              </c:numCache>
            </c:numRef>
          </c:val>
          <c:extLst xmlns:c16r2="http://schemas.microsoft.com/office/drawing/2015/06/char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2030693488"/>
        <c:axId val="-2030697840"/>
      </c:barChart>
      <c:catAx>
        <c:axId val="-203069348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840"/>
        <c:crosses val="autoZero"/>
        <c:auto val="1"/>
        <c:lblAlgn val="ctr"/>
        <c:lblOffset val="100"/>
        <c:noMultiLvlLbl val="0"/>
      </c:catAx>
      <c:valAx>
        <c:axId val="-203069784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3488"/>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xmlns:c16r2="http://schemas.microsoft.com/office/drawing/2015/06/char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37.399999999999991</c:v>
                </c:pt>
                <c:pt idx="1">
                  <c:v>38</c:v>
                </c:pt>
                <c:pt idx="2">
                  <c:v>35.6</c:v>
                </c:pt>
                <c:pt idx="3">
                  <c:v>35.599999999999994</c:v>
                </c:pt>
              </c:numCache>
            </c:numRef>
          </c:val>
          <c:smooth val="0"/>
          <c:extLst xmlns:c16r2="http://schemas.microsoft.com/office/drawing/2015/06/char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2030680976"/>
        <c:axId val="-2030685872"/>
      </c:lineChart>
      <c:catAx>
        <c:axId val="-203068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872"/>
        <c:crosses val="autoZero"/>
        <c:auto val="1"/>
        <c:lblAlgn val="ctr"/>
        <c:lblOffset val="100"/>
        <c:noMultiLvlLbl val="0"/>
      </c:catAx>
      <c:valAx>
        <c:axId val="-20306858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976"/>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500</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501</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-0.99999999999999001</v>
      </c>
      <c r="E4" s="212">
        <f>'Budžeta ieņēmumi un izdevumi'!E16</f>
        <v>-0.39999999999999603</v>
      </c>
      <c r="F4" s="212">
        <f>'Budžeta ieņēmumi un izdevumi'!F16</f>
        <v>-0.40000000000000541</v>
      </c>
      <c r="G4" s="212">
        <f>'Budžeta ieņēmumi un izdevumi'!G16</f>
        <v>-0.40000000000000174</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37.399999999999991</v>
      </c>
      <c r="E6" s="212">
        <f>'Valsts parāds'!E4</f>
        <v>38</v>
      </c>
      <c r="F6" s="212">
        <f>'Valsts parāds'!F4</f>
        <v>35.6</v>
      </c>
      <c r="G6" s="212">
        <f>'Valsts parāds'!G4</f>
        <v>35.599999999999994</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tabSelected="1" zoomScale="70" zoomScaleNormal="70" zoomScaleSheetLayoutView="85" workbookViewId="0">
      <selection activeCell="A3" sqref="A3"/>
    </sheetView>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444</v>
      </c>
      <c r="B1" s="210"/>
      <c r="C1" s="210"/>
      <c r="D1" s="210"/>
      <c r="E1" s="210"/>
      <c r="F1" s="210"/>
      <c r="G1" s="210"/>
      <c r="H1" s="210"/>
      <c r="I1" s="210"/>
      <c r="J1" s="210"/>
      <c r="K1" s="210"/>
      <c r="L1" s="210"/>
      <c r="M1" s="210"/>
      <c r="N1" s="210"/>
      <c r="O1" s="210"/>
      <c r="P1" s="210"/>
    </row>
    <row r="2" spans="1:16" ht="94.5" x14ac:dyDescent="0.25">
      <c r="A2" s="20" t="s">
        <v>0</v>
      </c>
      <c r="B2" s="214" t="s">
        <v>445</v>
      </c>
      <c r="C2" s="215" t="s">
        <v>470</v>
      </c>
      <c r="D2" s="215" t="s">
        <v>471</v>
      </c>
      <c r="E2" s="215" t="s">
        <v>472</v>
      </c>
      <c r="F2" s="215" t="s">
        <v>473</v>
      </c>
      <c r="G2" s="215"/>
      <c r="H2" s="216"/>
      <c r="I2" s="216"/>
      <c r="J2" s="216"/>
      <c r="K2" s="216"/>
      <c r="L2" s="216"/>
      <c r="M2" s="216"/>
      <c r="N2" s="216"/>
      <c r="O2" s="216"/>
      <c r="P2" s="210"/>
    </row>
    <row r="3" spans="1:16" x14ac:dyDescent="0.25">
      <c r="A3" s="20" t="s">
        <v>1</v>
      </c>
      <c r="B3" s="217" t="s">
        <v>475</v>
      </c>
      <c r="C3" s="24"/>
      <c r="D3" s="24"/>
      <c r="E3" s="24"/>
      <c r="F3" s="24"/>
      <c r="G3" s="24"/>
      <c r="H3" s="24"/>
      <c r="I3" s="24"/>
      <c r="J3" s="24"/>
      <c r="K3" s="24"/>
      <c r="L3" s="24"/>
      <c r="M3" s="24"/>
      <c r="N3" s="24"/>
      <c r="O3" s="25"/>
      <c r="P3" s="210"/>
    </row>
    <row r="4" spans="1:16" x14ac:dyDescent="0.25">
      <c r="A4" s="20" t="s">
        <v>446</v>
      </c>
      <c r="B4" s="211">
        <v>2019</v>
      </c>
      <c r="C4" s="212">
        <f>'Budžeta ieņēmumi un izdevumi'!D16-'Budžeta ieņēmumi un izdevumi'!I16</f>
        <v>5.9952043329758453E-15</v>
      </c>
      <c r="D4" s="212"/>
      <c r="E4" s="212"/>
      <c r="F4" s="212"/>
      <c r="G4" s="212"/>
      <c r="H4" s="212"/>
      <c r="I4" s="212"/>
      <c r="J4" s="212"/>
      <c r="K4" s="212"/>
      <c r="L4" s="212"/>
      <c r="M4" s="212"/>
      <c r="N4" s="212"/>
      <c r="O4" s="212"/>
      <c r="P4" s="210"/>
    </row>
    <row r="5" spans="1:16" x14ac:dyDescent="0.25">
      <c r="A5" s="20" t="s">
        <v>447</v>
      </c>
      <c r="B5" s="211">
        <v>2020</v>
      </c>
      <c r="C5" s="212">
        <f>'Budžeta ieņēmumi un izdevumi'!E16-'Budžeta ieņēmumi un izdevumi'!J16</f>
        <v>0</v>
      </c>
      <c r="D5" s="212"/>
      <c r="E5" s="212"/>
      <c r="F5" s="212"/>
      <c r="G5" s="212"/>
      <c r="H5" s="212"/>
      <c r="I5" s="212"/>
      <c r="J5" s="212"/>
      <c r="K5" s="212"/>
      <c r="L5" s="212"/>
      <c r="M5" s="212"/>
      <c r="N5" s="212"/>
      <c r="O5" s="212"/>
      <c r="P5" s="210"/>
    </row>
    <row r="6" spans="1:16" x14ac:dyDescent="0.25">
      <c r="A6" s="20" t="s">
        <v>448</v>
      </c>
      <c r="B6" s="211">
        <v>2021</v>
      </c>
      <c r="C6" s="212">
        <f>'Budžeta ieņēmumi un izdevumi'!F16-'Budžeta ieņēmumi un izdevumi'!K16</f>
        <v>0</v>
      </c>
      <c r="D6" s="212"/>
      <c r="E6" s="212"/>
      <c r="F6" s="212"/>
      <c r="G6" s="212"/>
      <c r="H6" s="212"/>
      <c r="I6" s="212"/>
      <c r="J6" s="212"/>
      <c r="K6" s="212"/>
      <c r="L6" s="212"/>
      <c r="M6" s="212"/>
      <c r="N6" s="212"/>
      <c r="O6" s="212"/>
      <c r="P6" s="210"/>
    </row>
    <row r="7" spans="1:16" x14ac:dyDescent="0.25">
      <c r="A7" s="20" t="s">
        <v>449</v>
      </c>
      <c r="B7" s="211">
        <v>2022</v>
      </c>
      <c r="C7" s="212">
        <f>'Budžeta ieņēmumi un izdevumi'!G16-'Budžeta ieņēmumi un izdevumi'!L16</f>
        <v>5.0515147620444623E-15</v>
      </c>
      <c r="D7" s="212"/>
      <c r="E7" s="212"/>
      <c r="F7" s="212"/>
      <c r="G7" s="212"/>
      <c r="H7" s="212"/>
      <c r="I7" s="212"/>
      <c r="J7" s="212"/>
      <c r="K7" s="212"/>
      <c r="L7" s="212"/>
      <c r="M7" s="212"/>
      <c r="N7" s="212"/>
      <c r="O7" s="212"/>
      <c r="P7" s="210"/>
    </row>
    <row r="8" spans="1:16" x14ac:dyDescent="0.25">
      <c r="A8" s="20" t="s">
        <v>2</v>
      </c>
      <c r="B8" s="274" t="s">
        <v>474</v>
      </c>
      <c r="C8" s="275"/>
      <c r="D8" s="275"/>
      <c r="E8" s="275"/>
      <c r="F8" s="275"/>
      <c r="G8" s="275"/>
      <c r="H8" s="275"/>
      <c r="I8" s="275"/>
      <c r="J8" s="275"/>
      <c r="K8" s="275"/>
      <c r="L8" s="275"/>
      <c r="M8" s="275"/>
      <c r="N8" s="275"/>
      <c r="O8" s="276"/>
      <c r="P8" s="210"/>
    </row>
    <row r="9" spans="1:16" x14ac:dyDescent="0.25">
      <c r="A9" s="20" t="s">
        <v>450</v>
      </c>
      <c r="B9" s="211">
        <v>2019</v>
      </c>
      <c r="C9" s="218">
        <f>'Valsts parāds'!D4-'Valsts parāds'!D9</f>
        <v>0</v>
      </c>
      <c r="D9" s="218"/>
      <c r="E9" s="218"/>
      <c r="F9" s="218"/>
      <c r="G9" s="218"/>
      <c r="H9" s="218"/>
      <c r="I9" s="218"/>
      <c r="J9" s="218"/>
      <c r="K9" s="218"/>
      <c r="L9" s="218"/>
      <c r="M9" s="218"/>
      <c r="N9" s="218"/>
      <c r="O9" s="218"/>
      <c r="P9" s="210"/>
    </row>
    <row r="10" spans="1:16" x14ac:dyDescent="0.25">
      <c r="A10" s="20" t="s">
        <v>451</v>
      </c>
      <c r="B10" s="211">
        <v>2020</v>
      </c>
      <c r="C10" s="212">
        <f>'Valsts parāds'!E4-'Valsts parāds'!E9</f>
        <v>0</v>
      </c>
      <c r="D10" s="212"/>
      <c r="E10" s="212"/>
      <c r="F10" s="212"/>
      <c r="G10" s="212"/>
      <c r="H10" s="212"/>
      <c r="I10" s="212"/>
      <c r="J10" s="212"/>
      <c r="K10" s="212"/>
      <c r="L10" s="212"/>
      <c r="M10" s="212"/>
      <c r="N10" s="212"/>
      <c r="O10" s="212"/>
      <c r="P10" s="210"/>
    </row>
    <row r="11" spans="1:16" x14ac:dyDescent="0.25">
      <c r="A11" s="20" t="s">
        <v>452</v>
      </c>
      <c r="B11" s="211">
        <v>2021</v>
      </c>
      <c r="C11" s="212">
        <f>'Valsts parāds'!F4-'Valsts parāds'!F9</f>
        <v>0</v>
      </c>
      <c r="D11" s="212"/>
      <c r="E11" s="212"/>
      <c r="F11" s="212"/>
      <c r="G11" s="212"/>
      <c r="H11" s="212"/>
      <c r="I11" s="212"/>
      <c r="J11" s="212"/>
      <c r="K11" s="212"/>
      <c r="L11" s="212"/>
      <c r="M11" s="212"/>
      <c r="N11" s="212"/>
      <c r="O11" s="212"/>
      <c r="P11" s="210"/>
    </row>
    <row r="12" spans="1:16" x14ac:dyDescent="0.25">
      <c r="A12" s="20" t="s">
        <v>453</v>
      </c>
      <c r="B12" s="211">
        <v>2022</v>
      </c>
      <c r="C12" s="219">
        <f>'Valsts parāds'!G4-'Valsts parāds'!G9</f>
        <v>0</v>
      </c>
      <c r="D12" s="219"/>
      <c r="E12" s="219"/>
      <c r="F12" s="219"/>
      <c r="G12" s="219"/>
      <c r="H12" s="219"/>
      <c r="I12" s="219"/>
      <c r="J12" s="219"/>
      <c r="K12" s="219"/>
      <c r="L12" s="219"/>
      <c r="M12" s="219"/>
      <c r="N12" s="219"/>
      <c r="O12" s="219"/>
      <c r="P12" s="210"/>
    </row>
    <row r="13" spans="1:16" ht="30.75" customHeight="1" x14ac:dyDescent="0.25">
      <c r="A13" s="170" t="s">
        <v>3</v>
      </c>
      <c r="B13" s="274" t="s">
        <v>476</v>
      </c>
      <c r="C13" s="275"/>
      <c r="D13" s="275"/>
      <c r="E13" s="275"/>
      <c r="F13" s="275"/>
      <c r="G13" s="275"/>
      <c r="H13" s="275"/>
      <c r="I13" s="275"/>
      <c r="J13" s="275"/>
      <c r="K13" s="275"/>
      <c r="L13" s="275"/>
      <c r="M13" s="275"/>
      <c r="N13" s="275"/>
      <c r="O13" s="276"/>
      <c r="P13" s="210"/>
    </row>
    <row r="14" spans="1:16" x14ac:dyDescent="0.25">
      <c r="A14" s="20" t="s">
        <v>454</v>
      </c>
      <c r="B14" s="211">
        <v>2019</v>
      </c>
      <c r="C14" s="218">
        <f>'Budžeta ieņēmumi un izdevumi'!D14-'Budžeta ieņēmumi un izdevumi'!I14</f>
        <v>0</v>
      </c>
      <c r="D14" s="218"/>
      <c r="E14" s="218"/>
      <c r="F14" s="218"/>
      <c r="G14" s="218"/>
      <c r="H14" s="218"/>
      <c r="I14" s="218"/>
      <c r="J14" s="218"/>
      <c r="K14" s="218"/>
      <c r="L14" s="218"/>
      <c r="M14" s="218"/>
      <c r="N14" s="218"/>
      <c r="O14" s="218"/>
      <c r="P14" s="210"/>
    </row>
    <row r="15" spans="1:16" x14ac:dyDescent="0.25">
      <c r="A15" s="20" t="s">
        <v>456</v>
      </c>
      <c r="B15" s="211">
        <v>2020</v>
      </c>
      <c r="C15" s="212">
        <f>'Budžeta ieņēmumi un izdevumi'!E14-'Budžeta ieņēmumi un izdevumi'!J14</f>
        <v>0</v>
      </c>
      <c r="D15" s="212"/>
      <c r="E15" s="212"/>
      <c r="F15" s="212"/>
      <c r="G15" s="212"/>
      <c r="H15" s="212"/>
      <c r="I15" s="212"/>
      <c r="J15" s="212"/>
      <c r="K15" s="212"/>
      <c r="L15" s="212"/>
      <c r="M15" s="212"/>
      <c r="N15" s="212"/>
      <c r="O15" s="212"/>
      <c r="P15" s="210"/>
    </row>
    <row r="16" spans="1:16" x14ac:dyDescent="0.25">
      <c r="A16" s="20" t="s">
        <v>457</v>
      </c>
      <c r="B16" s="211">
        <v>2021</v>
      </c>
      <c r="C16" s="212">
        <f>'Budžeta ieņēmumi un izdevumi'!F14-'Budžeta ieņēmumi un izdevumi'!K14</f>
        <v>0</v>
      </c>
      <c r="D16" s="212"/>
      <c r="E16" s="212"/>
      <c r="F16" s="212"/>
      <c r="G16" s="212"/>
      <c r="H16" s="212"/>
      <c r="I16" s="212"/>
      <c r="J16" s="212"/>
      <c r="K16" s="212"/>
      <c r="L16" s="212"/>
      <c r="M16" s="212"/>
      <c r="N16" s="212"/>
      <c r="O16" s="212"/>
      <c r="P16" s="210"/>
    </row>
    <row r="17" spans="1:16" x14ac:dyDescent="0.25">
      <c r="A17" s="20" t="s">
        <v>458</v>
      </c>
      <c r="B17" s="211">
        <v>2022</v>
      </c>
      <c r="C17" s="219">
        <f>'Budžeta ieņēmumi un izdevumi'!G14-'Budžeta ieņēmumi un izdevumi'!L14</f>
        <v>0</v>
      </c>
      <c r="D17" s="219"/>
      <c r="E17" s="219"/>
      <c r="F17" s="219"/>
      <c r="G17" s="219"/>
      <c r="H17" s="219"/>
      <c r="I17" s="219"/>
      <c r="J17" s="219"/>
      <c r="K17" s="219"/>
      <c r="L17" s="219"/>
      <c r="M17" s="219"/>
      <c r="N17" s="219"/>
      <c r="O17" s="219"/>
      <c r="P17" s="210"/>
    </row>
    <row r="18" spans="1:16" ht="30.75" customHeight="1" x14ac:dyDescent="0.25">
      <c r="A18" s="170" t="s">
        <v>4</v>
      </c>
      <c r="B18" s="274" t="s">
        <v>499</v>
      </c>
      <c r="C18" s="275"/>
      <c r="D18" s="275"/>
      <c r="E18" s="275"/>
      <c r="F18" s="275"/>
      <c r="G18" s="275"/>
      <c r="H18" s="275"/>
      <c r="I18" s="275"/>
      <c r="J18" s="275"/>
      <c r="K18" s="275"/>
      <c r="L18" s="275"/>
      <c r="M18" s="275"/>
      <c r="N18" s="275"/>
      <c r="O18" s="276"/>
      <c r="P18" s="210"/>
    </row>
    <row r="19" spans="1:16" x14ac:dyDescent="0.25">
      <c r="A19" s="20" t="s">
        <v>455</v>
      </c>
      <c r="B19" s="221" t="s">
        <v>42</v>
      </c>
      <c r="C19" s="220"/>
      <c r="D19" s="220"/>
      <c r="E19" s="220"/>
      <c r="F19" s="220"/>
      <c r="G19" s="220"/>
      <c r="H19" s="220"/>
      <c r="I19" s="220"/>
      <c r="J19" s="220"/>
      <c r="K19" s="220"/>
      <c r="L19" s="220"/>
      <c r="M19" s="220"/>
      <c r="N19" s="220"/>
      <c r="O19" s="220"/>
      <c r="P19" s="210"/>
    </row>
    <row r="20" spans="1:16" x14ac:dyDescent="0.25">
      <c r="A20" s="20" t="s">
        <v>459</v>
      </c>
      <c r="B20" s="222" t="s">
        <v>33</v>
      </c>
      <c r="C20" s="53"/>
      <c r="D20" s="53"/>
      <c r="E20" s="53"/>
      <c r="F20" s="53"/>
      <c r="G20" s="53"/>
      <c r="H20" s="53"/>
      <c r="I20" s="53"/>
      <c r="J20" s="53"/>
      <c r="K20" s="53"/>
      <c r="L20" s="53"/>
      <c r="M20" s="53"/>
      <c r="N20" s="53"/>
      <c r="O20" s="53"/>
      <c r="P20" s="210"/>
    </row>
    <row r="21" spans="1:16" x14ac:dyDescent="0.25">
      <c r="A21" s="20" t="s">
        <v>460</v>
      </c>
      <c r="B21" s="222" t="s">
        <v>36</v>
      </c>
      <c r="C21" s="53"/>
      <c r="D21" s="53"/>
      <c r="E21" s="53"/>
      <c r="F21" s="53"/>
      <c r="G21" s="53"/>
      <c r="H21" s="53"/>
      <c r="I21" s="53"/>
      <c r="J21" s="53"/>
      <c r="K21" s="53"/>
      <c r="L21" s="53"/>
      <c r="M21" s="53"/>
      <c r="N21" s="53"/>
      <c r="O21" s="53"/>
      <c r="P21" s="210"/>
    </row>
    <row r="22" spans="1:16" x14ac:dyDescent="0.25">
      <c r="A22" s="20" t="s">
        <v>461</v>
      </c>
      <c r="B22" s="222" t="s">
        <v>43</v>
      </c>
      <c r="C22" s="53"/>
      <c r="D22" s="53"/>
      <c r="E22" s="53"/>
      <c r="F22" s="53"/>
      <c r="G22" s="53"/>
      <c r="H22" s="53"/>
      <c r="I22" s="53"/>
      <c r="J22" s="53"/>
      <c r="K22" s="53"/>
      <c r="L22" s="53"/>
      <c r="M22" s="53"/>
      <c r="N22" s="53"/>
      <c r="O22" s="53"/>
      <c r="P22" s="210"/>
    </row>
    <row r="23" spans="1:16" x14ac:dyDescent="0.25">
      <c r="A23" s="20" t="s">
        <v>462</v>
      </c>
      <c r="B23" s="222" t="s">
        <v>26</v>
      </c>
      <c r="C23" s="53"/>
      <c r="D23" s="53"/>
      <c r="E23" s="53"/>
      <c r="F23" s="53"/>
      <c r="G23" s="53"/>
      <c r="H23" s="53"/>
      <c r="I23" s="53"/>
      <c r="J23" s="53"/>
      <c r="K23" s="53"/>
      <c r="L23" s="53"/>
      <c r="M23" s="53"/>
      <c r="N23" s="53"/>
      <c r="O23" s="53"/>
      <c r="P23" s="210"/>
    </row>
    <row r="24" spans="1:16" x14ac:dyDescent="0.25">
      <c r="A24" s="20" t="s">
        <v>463</v>
      </c>
      <c r="B24" s="222" t="s">
        <v>29</v>
      </c>
      <c r="C24" s="53"/>
      <c r="D24" s="53"/>
      <c r="E24" s="53"/>
      <c r="F24" s="53"/>
      <c r="G24" s="53"/>
      <c r="H24" s="53"/>
      <c r="I24" s="53"/>
      <c r="J24" s="53"/>
      <c r="K24" s="53"/>
      <c r="L24" s="53"/>
      <c r="M24" s="53"/>
      <c r="N24" s="53"/>
      <c r="O24" s="53"/>
      <c r="P24" s="210"/>
    </row>
    <row r="25" spans="1:16" x14ac:dyDescent="0.25">
      <c r="A25" s="20" t="s">
        <v>464</v>
      </c>
      <c r="B25" s="222" t="s">
        <v>39</v>
      </c>
      <c r="C25" s="53"/>
      <c r="D25" s="53"/>
      <c r="E25" s="53"/>
      <c r="F25" s="53"/>
      <c r="G25" s="53"/>
      <c r="H25" s="53"/>
      <c r="I25" s="53"/>
      <c r="J25" s="53"/>
      <c r="K25" s="53"/>
      <c r="L25" s="53"/>
      <c r="M25" s="53"/>
      <c r="N25" s="53"/>
      <c r="O25" s="53"/>
      <c r="P25" s="210"/>
    </row>
    <row r="26" spans="1:16" x14ac:dyDescent="0.25">
      <c r="A26" s="20" t="s">
        <v>465</v>
      </c>
      <c r="B26" s="222" t="s">
        <v>30</v>
      </c>
      <c r="C26" s="53"/>
      <c r="D26" s="53"/>
      <c r="E26" s="53"/>
      <c r="F26" s="53"/>
      <c r="G26" s="53"/>
      <c r="H26" s="53"/>
      <c r="I26" s="53"/>
      <c r="J26" s="53"/>
      <c r="K26" s="53"/>
      <c r="L26" s="53"/>
      <c r="M26" s="53"/>
      <c r="N26" s="53"/>
      <c r="O26" s="53"/>
      <c r="P26" s="210"/>
    </row>
    <row r="27" spans="1:16" x14ac:dyDescent="0.25">
      <c r="A27" s="20" t="s">
        <v>466</v>
      </c>
      <c r="B27" s="222" t="s">
        <v>46</v>
      </c>
      <c r="C27" s="53"/>
      <c r="D27" s="53"/>
      <c r="E27" s="53"/>
      <c r="F27" s="53"/>
      <c r="G27" s="53"/>
      <c r="H27" s="53"/>
      <c r="I27" s="53"/>
      <c r="J27" s="53"/>
      <c r="K27" s="53"/>
      <c r="L27" s="53"/>
      <c r="M27" s="53"/>
      <c r="N27" s="53"/>
      <c r="O27" s="53"/>
      <c r="P27" s="210"/>
    </row>
    <row r="28" spans="1:16" x14ac:dyDescent="0.25">
      <c r="A28" s="20" t="s">
        <v>467</v>
      </c>
      <c r="B28" s="222" t="s">
        <v>48</v>
      </c>
      <c r="C28" s="53"/>
      <c r="D28" s="53"/>
      <c r="E28" s="53"/>
      <c r="F28" s="53"/>
      <c r="G28" s="53"/>
      <c r="H28" s="53"/>
      <c r="I28" s="53"/>
      <c r="J28" s="53"/>
      <c r="K28" s="53"/>
      <c r="L28" s="53"/>
      <c r="M28" s="53"/>
      <c r="N28" s="53"/>
      <c r="O28" s="53"/>
      <c r="P28" s="210"/>
    </row>
    <row r="29" spans="1:16" ht="31.5" x14ac:dyDescent="0.25">
      <c r="A29" s="20" t="s">
        <v>468</v>
      </c>
      <c r="B29" s="221" t="s">
        <v>477</v>
      </c>
      <c r="C29" s="53"/>
      <c r="D29" s="53"/>
      <c r="E29" s="53"/>
      <c r="F29" s="53"/>
      <c r="G29" s="53"/>
      <c r="H29" s="53"/>
      <c r="I29" s="53"/>
      <c r="J29" s="53"/>
      <c r="K29" s="53"/>
      <c r="L29" s="53"/>
      <c r="M29" s="53"/>
      <c r="N29" s="53"/>
      <c r="O29" s="53"/>
      <c r="P29" s="210"/>
    </row>
    <row r="30" spans="1:16" x14ac:dyDescent="0.25">
      <c r="A30" s="224" t="s">
        <v>5</v>
      </c>
      <c r="B30" s="217" t="s">
        <v>478</v>
      </c>
      <c r="C30" s="24"/>
      <c r="D30" s="24"/>
      <c r="E30" s="24"/>
      <c r="F30" s="24"/>
      <c r="G30" s="24"/>
      <c r="H30" s="24"/>
      <c r="I30" s="24"/>
      <c r="J30" s="24"/>
      <c r="K30" s="24"/>
      <c r="L30" s="24"/>
      <c r="M30" s="24"/>
      <c r="N30" s="24"/>
      <c r="O30" s="25"/>
      <c r="P30" s="210"/>
    </row>
    <row r="31" spans="1:16" x14ac:dyDescent="0.25">
      <c r="A31" s="211" t="s">
        <v>480</v>
      </c>
      <c r="B31" s="211">
        <v>2019</v>
      </c>
      <c r="C31" s="226"/>
      <c r="D31" s="225"/>
      <c r="E31" s="225"/>
      <c r="F31" s="225"/>
      <c r="G31" s="225"/>
      <c r="H31" s="225"/>
      <c r="I31" s="225"/>
      <c r="J31" s="225"/>
      <c r="K31" s="225"/>
      <c r="L31" s="225"/>
      <c r="M31" s="225"/>
      <c r="N31" s="225"/>
      <c r="O31" s="225"/>
      <c r="P31" s="210"/>
    </row>
    <row r="32" spans="1:16" x14ac:dyDescent="0.25">
      <c r="A32" s="211" t="s">
        <v>481</v>
      </c>
      <c r="B32" s="211">
        <v>2020</v>
      </c>
      <c r="C32" s="226"/>
      <c r="D32" s="225"/>
      <c r="E32" s="225"/>
      <c r="F32" s="225"/>
      <c r="G32" s="225"/>
      <c r="H32" s="225"/>
      <c r="I32" s="225"/>
      <c r="J32" s="225"/>
      <c r="K32" s="225"/>
      <c r="L32" s="225"/>
      <c r="M32" s="225"/>
      <c r="N32" s="225"/>
      <c r="O32" s="225"/>
      <c r="P32" s="210"/>
    </row>
    <row r="33" spans="1:16" x14ac:dyDescent="0.25">
      <c r="A33" s="211" t="s">
        <v>482</v>
      </c>
      <c r="B33" s="211">
        <v>2021</v>
      </c>
      <c r="C33" s="226"/>
      <c r="D33" s="225"/>
      <c r="E33" s="225"/>
      <c r="F33" s="225"/>
      <c r="G33" s="225"/>
      <c r="H33" s="225"/>
      <c r="I33" s="225"/>
      <c r="J33" s="225"/>
      <c r="K33" s="225"/>
      <c r="L33" s="225"/>
      <c r="M33" s="225"/>
      <c r="N33" s="225"/>
      <c r="O33" s="225"/>
      <c r="P33" s="210"/>
    </row>
    <row r="34" spans="1:16" x14ac:dyDescent="0.25">
      <c r="A34" s="211" t="s">
        <v>483</v>
      </c>
      <c r="B34" s="211">
        <v>2022</v>
      </c>
      <c r="C34" s="226"/>
      <c r="D34" s="225"/>
      <c r="E34" s="225"/>
      <c r="F34" s="225"/>
      <c r="G34" s="225"/>
      <c r="H34" s="225"/>
      <c r="I34" s="225"/>
      <c r="J34" s="225"/>
      <c r="K34" s="225"/>
      <c r="L34" s="225"/>
      <c r="M34" s="225"/>
      <c r="N34" s="225"/>
      <c r="O34" s="225"/>
      <c r="P34" s="210"/>
    </row>
    <row r="35" spans="1:16" x14ac:dyDescent="0.25">
      <c r="A35" s="224" t="s">
        <v>6</v>
      </c>
      <c r="B35" s="217" t="s">
        <v>479</v>
      </c>
      <c r="C35" s="24"/>
      <c r="D35" s="24"/>
      <c r="E35" s="24"/>
      <c r="F35" s="24"/>
      <c r="G35" s="24"/>
      <c r="H35" s="24"/>
      <c r="I35" s="24"/>
      <c r="J35" s="24"/>
      <c r="K35" s="24"/>
      <c r="L35" s="24"/>
      <c r="M35" s="24"/>
      <c r="N35" s="24"/>
      <c r="O35" s="25"/>
      <c r="P35" s="210"/>
    </row>
    <row r="36" spans="1:16" x14ac:dyDescent="0.25">
      <c r="A36" s="211" t="s">
        <v>484</v>
      </c>
      <c r="B36" s="211">
        <v>2019</v>
      </c>
      <c r="C36" s="226"/>
      <c r="D36" s="225"/>
      <c r="E36" s="225"/>
      <c r="F36" s="225"/>
      <c r="G36" s="225"/>
      <c r="H36" s="225"/>
      <c r="I36" s="225"/>
      <c r="J36" s="225"/>
      <c r="K36" s="225"/>
      <c r="L36" s="225"/>
      <c r="M36" s="225"/>
      <c r="N36" s="225"/>
      <c r="O36" s="225"/>
      <c r="P36" s="210"/>
    </row>
    <row r="37" spans="1:16" x14ac:dyDescent="0.25">
      <c r="A37" s="211" t="s">
        <v>485</v>
      </c>
      <c r="B37" s="211">
        <v>2020</v>
      </c>
      <c r="C37" s="226"/>
      <c r="D37" s="225"/>
      <c r="E37" s="225"/>
      <c r="F37" s="225"/>
      <c r="G37" s="225"/>
      <c r="H37" s="225"/>
      <c r="I37" s="225"/>
      <c r="J37" s="225"/>
      <c r="K37" s="225"/>
      <c r="L37" s="225"/>
      <c r="M37" s="225"/>
      <c r="N37" s="225"/>
      <c r="O37" s="225"/>
      <c r="P37" s="210"/>
    </row>
    <row r="38" spans="1:16" x14ac:dyDescent="0.25">
      <c r="A38" s="211" t="s">
        <v>486</v>
      </c>
      <c r="B38" s="211">
        <v>2021</v>
      </c>
      <c r="C38" s="226"/>
      <c r="D38" s="225"/>
      <c r="E38" s="225"/>
      <c r="F38" s="225"/>
      <c r="G38" s="225"/>
      <c r="H38" s="225"/>
      <c r="I38" s="225"/>
      <c r="J38" s="225"/>
      <c r="K38" s="225"/>
      <c r="L38" s="225"/>
      <c r="M38" s="225"/>
      <c r="N38" s="225"/>
      <c r="O38" s="225"/>
      <c r="P38" s="210"/>
    </row>
    <row r="39" spans="1:16" x14ac:dyDescent="0.25">
      <c r="A39" s="211" t="s">
        <v>487</v>
      </c>
      <c r="B39" s="211">
        <v>2022</v>
      </c>
      <c r="C39" s="226"/>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3"/>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5"/>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285</v>
      </c>
      <c r="C79" s="64" t="s">
        <v>286</v>
      </c>
      <c r="D79" s="65" t="s">
        <v>179</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285</v>
      </c>
      <c r="C80" s="64" t="s">
        <v>287</v>
      </c>
      <c r="D80" s="65" t="s">
        <v>277</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77"/>
      <c r="T82" s="277"/>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504</v>
      </c>
    </row>
    <row r="88" spans="1:24" x14ac:dyDescent="0.25">
      <c r="A88" s="90"/>
      <c r="B88" s="64" t="s">
        <v>505</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78" t="s">
        <v>390</v>
      </c>
      <c r="B2" s="278"/>
      <c r="C2" s="278"/>
      <c r="D2" s="278"/>
      <c r="E2" s="278"/>
      <c r="F2" s="278"/>
      <c r="G2" s="278"/>
      <c r="H2" s="278"/>
      <c r="I2" s="278"/>
      <c r="J2" s="278"/>
      <c r="K2" s="278"/>
      <c r="L2" s="278"/>
      <c r="M2" s="278"/>
      <c r="N2" s="278"/>
      <c r="O2" s="278"/>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407</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408</v>
      </c>
      <c r="B6" s="261"/>
      <c r="C6" s="261"/>
      <c r="D6" s="261"/>
      <c r="E6" s="261"/>
      <c r="F6" s="261">
        <v>95517878</v>
      </c>
      <c r="G6" s="261">
        <v>108610717</v>
      </c>
      <c r="H6" s="261"/>
      <c r="I6" s="261">
        <v>48290094</v>
      </c>
      <c r="J6" s="261"/>
      <c r="K6" s="261"/>
      <c r="L6" s="261"/>
      <c r="M6" s="261"/>
      <c r="N6" s="261"/>
      <c r="O6" s="262"/>
      <c r="P6" s="262"/>
      <c r="Q6" s="188"/>
    </row>
    <row r="7" spans="1:17" ht="75" x14ac:dyDescent="0.2">
      <c r="A7" s="189" t="s">
        <v>409</v>
      </c>
      <c r="B7" s="261"/>
      <c r="C7" s="261"/>
      <c r="D7" s="261"/>
      <c r="E7" s="261"/>
      <c r="F7" s="261"/>
      <c r="G7" s="261"/>
      <c r="H7" s="261"/>
      <c r="I7" s="261"/>
      <c r="J7" s="261"/>
      <c r="K7" s="261"/>
      <c r="L7" s="261">
        <v>2146529</v>
      </c>
      <c r="M7" s="261">
        <v>2860846</v>
      </c>
      <c r="N7" s="261"/>
      <c r="O7" s="262"/>
      <c r="P7" s="262"/>
      <c r="Q7" s="188"/>
    </row>
    <row r="8" spans="1:17" ht="96" customHeight="1" x14ac:dyDescent="0.2">
      <c r="A8" s="187" t="s">
        <v>410</v>
      </c>
      <c r="B8" s="261"/>
      <c r="C8" s="261"/>
      <c r="D8" s="261"/>
      <c r="E8" s="261"/>
      <c r="F8" s="261"/>
      <c r="G8" s="261"/>
      <c r="H8" s="261"/>
      <c r="I8" s="261"/>
      <c r="J8" s="261"/>
      <c r="K8" s="261"/>
      <c r="L8" s="261">
        <v>21343077</v>
      </c>
      <c r="M8" s="261">
        <v>3526111</v>
      </c>
      <c r="N8" s="261"/>
      <c r="O8" s="262"/>
      <c r="P8" s="262"/>
      <c r="Q8" s="188"/>
    </row>
    <row r="9" spans="1:17" ht="75" x14ac:dyDescent="0.2">
      <c r="A9" s="187" t="s">
        <v>411</v>
      </c>
      <c r="B9" s="261"/>
      <c r="C9" s="261"/>
      <c r="D9" s="261"/>
      <c r="E9" s="261"/>
      <c r="F9" s="261"/>
      <c r="G9" s="261"/>
      <c r="H9" s="261"/>
      <c r="I9" s="261"/>
      <c r="J9" s="261"/>
      <c r="K9" s="261"/>
      <c r="L9" s="261"/>
      <c r="M9" s="261">
        <v>2894552</v>
      </c>
      <c r="N9" s="261">
        <v>3972666</v>
      </c>
      <c r="O9" s="262"/>
      <c r="P9" s="262"/>
      <c r="Q9" s="188"/>
    </row>
    <row r="10" spans="1:17" ht="60" x14ac:dyDescent="0.2">
      <c r="A10" s="187" t="s">
        <v>412</v>
      </c>
      <c r="B10" s="261"/>
      <c r="C10" s="261"/>
      <c r="D10" s="261"/>
      <c r="E10" s="261"/>
      <c r="F10" s="261"/>
      <c r="G10" s="261"/>
      <c r="H10" s="261"/>
      <c r="I10" s="261"/>
      <c r="J10" s="261"/>
      <c r="K10" s="261"/>
      <c r="L10" s="261">
        <v>8537231</v>
      </c>
      <c r="M10" s="261"/>
      <c r="N10" s="261"/>
      <c r="O10" s="262"/>
      <c r="P10" s="262"/>
      <c r="Q10" s="188"/>
    </row>
    <row r="11" spans="1:17" ht="120" x14ac:dyDescent="0.2">
      <c r="A11" s="187" t="s">
        <v>413</v>
      </c>
      <c r="B11" s="261"/>
      <c r="C11" s="261"/>
      <c r="D11" s="261"/>
      <c r="E11" s="261"/>
      <c r="F11" s="261"/>
      <c r="G11" s="261"/>
      <c r="H11" s="261"/>
      <c r="I11" s="261"/>
      <c r="J11" s="261"/>
      <c r="K11" s="261"/>
      <c r="L11" s="261"/>
      <c r="M11" s="261"/>
      <c r="N11" s="261">
        <v>1448190</v>
      </c>
      <c r="O11" s="262"/>
      <c r="P11" s="262"/>
      <c r="Q11" s="188"/>
    </row>
    <row r="12" spans="1:17" ht="63.75" x14ac:dyDescent="0.2">
      <c r="A12" s="263" t="s">
        <v>414</v>
      </c>
      <c r="B12" s="261"/>
      <c r="C12" s="261"/>
      <c r="D12" s="261"/>
      <c r="E12" s="261"/>
      <c r="F12" s="261"/>
      <c r="G12" s="261"/>
      <c r="H12" s="261"/>
      <c r="I12" s="261"/>
      <c r="J12" s="261"/>
      <c r="K12" s="261"/>
      <c r="L12" s="261"/>
      <c r="M12" s="261"/>
      <c r="N12" s="261"/>
      <c r="O12" s="190">
        <v>2500000</v>
      </c>
      <c r="P12" s="262"/>
      <c r="Q12" s="188"/>
    </row>
    <row r="13" spans="1:17" ht="63.75" x14ac:dyDescent="0.2">
      <c r="A13" s="263" t="s">
        <v>415</v>
      </c>
      <c r="B13" s="261"/>
      <c r="C13" s="261"/>
      <c r="D13" s="261"/>
      <c r="E13" s="261"/>
      <c r="F13" s="261"/>
      <c r="G13" s="261"/>
      <c r="H13" s="261"/>
      <c r="I13" s="261"/>
      <c r="J13" s="261"/>
      <c r="K13" s="261"/>
      <c r="L13" s="261"/>
      <c r="M13" s="261"/>
      <c r="N13" s="261"/>
      <c r="O13" s="190">
        <v>2096682</v>
      </c>
      <c r="P13" s="262"/>
      <c r="Q13" s="188"/>
    </row>
    <row r="14" spans="1:17" ht="63.75" x14ac:dyDescent="0.2">
      <c r="A14" s="264" t="s">
        <v>416</v>
      </c>
      <c r="B14" s="261"/>
      <c r="C14" s="261"/>
      <c r="D14" s="261"/>
      <c r="E14" s="261"/>
      <c r="F14" s="261"/>
      <c r="G14" s="261"/>
      <c r="H14" s="261"/>
      <c r="I14" s="261"/>
      <c r="J14" s="261"/>
      <c r="K14" s="261"/>
      <c r="L14" s="261"/>
      <c r="M14" s="261"/>
      <c r="N14" s="261"/>
      <c r="O14" s="265">
        <v>8240056</v>
      </c>
      <c r="P14" s="262"/>
      <c r="Q14" s="188"/>
    </row>
    <row r="15" spans="1:17" ht="114.75" x14ac:dyDescent="0.2">
      <c r="A15" s="264" t="s">
        <v>417</v>
      </c>
      <c r="B15" s="261"/>
      <c r="C15" s="261"/>
      <c r="D15" s="261"/>
      <c r="E15" s="261"/>
      <c r="F15" s="261"/>
      <c r="G15" s="261"/>
      <c r="H15" s="261"/>
      <c r="I15" s="261"/>
      <c r="J15" s="261"/>
      <c r="K15" s="261"/>
      <c r="L15" s="261"/>
      <c r="M15" s="261"/>
      <c r="N15" s="261"/>
      <c r="O15" s="265"/>
      <c r="P15" s="261">
        <v>1260571</v>
      </c>
      <c r="Q15" s="188"/>
    </row>
    <row r="16" spans="1:17" ht="63.75" x14ac:dyDescent="0.2">
      <c r="A16" s="264" t="s">
        <v>418</v>
      </c>
      <c r="B16" s="261"/>
      <c r="C16" s="261"/>
      <c r="D16" s="261"/>
      <c r="E16" s="261"/>
      <c r="F16" s="261"/>
      <c r="G16" s="261"/>
      <c r="H16" s="261"/>
      <c r="I16" s="261"/>
      <c r="J16" s="261"/>
      <c r="K16" s="261"/>
      <c r="L16" s="261"/>
      <c r="M16" s="261"/>
      <c r="N16" s="261"/>
      <c r="O16" s="265"/>
      <c r="P16" s="261">
        <v>7146712</v>
      </c>
      <c r="Q16" s="188"/>
    </row>
    <row r="17" spans="1:17" ht="153" x14ac:dyDescent="0.2">
      <c r="A17" s="264" t="s">
        <v>419</v>
      </c>
      <c r="B17" s="261"/>
      <c r="C17" s="261"/>
      <c r="D17" s="261"/>
      <c r="E17" s="261"/>
      <c r="F17" s="261"/>
      <c r="G17" s="261"/>
      <c r="H17" s="261"/>
      <c r="I17" s="261"/>
      <c r="J17" s="261"/>
      <c r="K17" s="261"/>
      <c r="L17" s="261"/>
      <c r="M17" s="261"/>
      <c r="N17" s="261"/>
      <c r="O17" s="265"/>
      <c r="P17" s="261">
        <v>574259</v>
      </c>
      <c r="Q17" s="188"/>
    </row>
    <row r="18" spans="1:17" ht="63.75" x14ac:dyDescent="0.2">
      <c r="A18" s="264" t="s">
        <v>420</v>
      </c>
      <c r="B18" s="261"/>
      <c r="C18" s="261"/>
      <c r="D18" s="261"/>
      <c r="E18" s="261"/>
      <c r="F18" s="261"/>
      <c r="G18" s="261"/>
      <c r="H18" s="261"/>
      <c r="I18" s="261"/>
      <c r="J18" s="261"/>
      <c r="K18" s="261"/>
      <c r="L18" s="261"/>
      <c r="M18" s="261"/>
      <c r="N18" s="261"/>
      <c r="O18" s="265"/>
      <c r="P18" s="261">
        <v>14255306</v>
      </c>
      <c r="Q18" s="188"/>
    </row>
    <row r="19" spans="1:17" ht="267.75" x14ac:dyDescent="0.2">
      <c r="A19" s="264" t="s">
        <v>421</v>
      </c>
      <c r="B19" s="261"/>
      <c r="C19" s="261"/>
      <c r="D19" s="261"/>
      <c r="E19" s="261"/>
      <c r="F19" s="261"/>
      <c r="G19" s="261"/>
      <c r="H19" s="261"/>
      <c r="I19" s="261"/>
      <c r="J19" s="261"/>
      <c r="K19" s="261"/>
      <c r="L19" s="261"/>
      <c r="M19" s="261"/>
      <c r="N19" s="261"/>
      <c r="O19" s="265"/>
      <c r="P19" s="261">
        <v>3749193</v>
      </c>
      <c r="Q19" s="188"/>
    </row>
    <row r="20" spans="1:17" ht="14.25" x14ac:dyDescent="0.2">
      <c r="A20" s="191" t="s">
        <v>422</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423</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424</v>
      </c>
      <c r="B22" s="266"/>
      <c r="C22" s="266"/>
      <c r="D22" s="266"/>
      <c r="E22" s="266"/>
      <c r="F22" s="266"/>
      <c r="G22" s="266"/>
      <c r="H22" s="266"/>
      <c r="I22" s="266"/>
      <c r="J22" s="266"/>
      <c r="K22" s="266"/>
      <c r="L22" s="266"/>
      <c r="M22" s="266"/>
      <c r="N22" s="266">
        <v>5523933</v>
      </c>
      <c r="O22" s="266"/>
      <c r="P22" s="266"/>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78" t="s">
        <v>428</v>
      </c>
      <c r="B2" s="278"/>
      <c r="C2" s="278"/>
      <c r="D2" s="278"/>
      <c r="E2" s="278"/>
      <c r="F2" s="278"/>
      <c r="G2" s="278"/>
      <c r="H2" s="278"/>
      <c r="I2" s="278"/>
      <c r="J2" s="278"/>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3"/>
      <c r="B4" s="244"/>
      <c r="C4" s="244"/>
      <c r="D4" s="244"/>
      <c r="E4" s="244"/>
      <c r="F4" s="244"/>
      <c r="G4" s="244"/>
      <c r="H4" s="244"/>
      <c r="I4" s="244"/>
      <c r="J4" s="245"/>
      <c r="K4" s="245"/>
      <c r="L4" s="246"/>
    </row>
    <row r="5" spans="1:12" ht="28.5" x14ac:dyDescent="0.2">
      <c r="A5" s="186" t="s">
        <v>407</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429</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430</v>
      </c>
      <c r="B7" s="203"/>
      <c r="C7" s="203"/>
      <c r="D7" s="203"/>
      <c r="E7" s="203"/>
      <c r="F7" s="203"/>
      <c r="G7" s="203">
        <v>2146529</v>
      </c>
      <c r="H7" s="203"/>
      <c r="I7" s="203"/>
      <c r="J7" s="205"/>
      <c r="K7" s="205"/>
      <c r="L7" s="252"/>
    </row>
    <row r="8" spans="1:12" ht="45" x14ac:dyDescent="0.2">
      <c r="A8" s="251" t="s">
        <v>431</v>
      </c>
      <c r="B8" s="203"/>
      <c r="C8" s="203"/>
      <c r="D8" s="203"/>
      <c r="E8" s="203"/>
      <c r="F8" s="203"/>
      <c r="G8" s="203"/>
      <c r="H8" s="203">
        <v>2860846</v>
      </c>
      <c r="I8" s="203"/>
      <c r="J8" s="205"/>
      <c r="K8" s="205"/>
      <c r="L8" s="252"/>
    </row>
    <row r="9" spans="1:12" ht="38.25" x14ac:dyDescent="0.2">
      <c r="A9" s="253" t="s">
        <v>432</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433</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'Valsts parāds'!D4</f>
        <v>37.399999999999991</v>
      </c>
      <c r="R12" s="240">
        <f>'Valsts parāds'!E4</f>
        <v>38</v>
      </c>
      <c r="S12" s="240">
        <f>'Valsts parāds'!F4</f>
        <v>35.6</v>
      </c>
      <c r="T12" s="240">
        <f>'Valsts parāds'!G4</f>
        <v>35.599999999999994</v>
      </c>
      <c r="U12" s="242" t="s">
        <v>513</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4.25" x14ac:dyDescent="0.2"/>
  <cols>
    <col min="1" max="16384" width="9.140625" style="227"/>
  </cols>
  <sheetData>
    <row r="1" spans="1:15" x14ac:dyDescent="0.2">
      <c r="A1" s="230" t="s">
        <v>347</v>
      </c>
    </row>
    <row r="3" spans="1:15" x14ac:dyDescent="0.2">
      <c r="A3" s="230" t="s">
        <v>24</v>
      </c>
      <c r="B3" s="231">
        <v>43214.316203703704</v>
      </c>
    </row>
    <row r="4" spans="1:15" x14ac:dyDescent="0.2">
      <c r="A4" s="230" t="s">
        <v>25</v>
      </c>
      <c r="B4" s="231">
        <v>43246.939575775468</v>
      </c>
    </row>
    <row r="5" spans="1:15" x14ac:dyDescent="0.2">
      <c r="A5" s="230" t="s">
        <v>27</v>
      </c>
      <c r="B5" s="230" t="s">
        <v>28</v>
      </c>
    </row>
    <row r="7" spans="1:15" x14ac:dyDescent="0.2">
      <c r="A7" s="230" t="s">
        <v>31</v>
      </c>
      <c r="B7" s="230" t="s">
        <v>32</v>
      </c>
    </row>
    <row r="8" spans="1:15" x14ac:dyDescent="0.2">
      <c r="A8" s="230" t="s">
        <v>34</v>
      </c>
      <c r="B8" s="230" t="s">
        <v>35</v>
      </c>
    </row>
    <row r="9" spans="1:15" x14ac:dyDescent="0.2">
      <c r="A9" s="230" t="s">
        <v>40</v>
      </c>
      <c r="B9" s="230" t="s">
        <v>348</v>
      </c>
    </row>
    <row r="11" spans="1:15" x14ac:dyDescent="0.2">
      <c r="A11" s="232" t="s">
        <v>44</v>
      </c>
      <c r="B11" s="232" t="s">
        <v>305</v>
      </c>
      <c r="C11" s="232" t="s">
        <v>306</v>
      </c>
      <c r="D11" s="232" t="s">
        <v>307</v>
      </c>
      <c r="E11" s="232" t="s">
        <v>137</v>
      </c>
      <c r="F11" s="232" t="s">
        <v>138</v>
      </c>
      <c r="G11" s="232" t="s">
        <v>139</v>
      </c>
      <c r="H11" s="232" t="s">
        <v>140</v>
      </c>
      <c r="I11" s="232" t="s">
        <v>141</v>
      </c>
      <c r="J11" s="232" t="s">
        <v>142</v>
      </c>
      <c r="K11" s="232" t="s">
        <v>143</v>
      </c>
      <c r="L11" s="232" t="s">
        <v>144</v>
      </c>
      <c r="M11" s="232" t="s">
        <v>145</v>
      </c>
      <c r="N11" s="232" t="s">
        <v>45</v>
      </c>
      <c r="O11" s="232" t="s">
        <v>502</v>
      </c>
    </row>
    <row r="12" spans="1:15" x14ac:dyDescent="0.2">
      <c r="A12" s="232" t="s">
        <v>47</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49</v>
      </c>
    </row>
    <row r="15" spans="1:15" x14ac:dyDescent="0.2">
      <c r="A15" s="230" t="s">
        <v>50</v>
      </c>
      <c r="B15" s="230" t="s">
        <v>51</v>
      </c>
    </row>
    <row r="17" spans="1:15" x14ac:dyDescent="0.2">
      <c r="A17" s="230" t="s">
        <v>31</v>
      </c>
      <c r="B17" s="230" t="s">
        <v>62</v>
      </c>
    </row>
    <row r="18" spans="1:15" x14ac:dyDescent="0.2">
      <c r="A18" s="230" t="s">
        <v>34</v>
      </c>
      <c r="B18" s="230" t="s">
        <v>35</v>
      </c>
    </row>
    <row r="19" spans="1:15" x14ac:dyDescent="0.2">
      <c r="A19" s="230" t="s">
        <v>40</v>
      </c>
      <c r="B19" s="230" t="s">
        <v>348</v>
      </c>
    </row>
    <row r="21" spans="1:15" x14ac:dyDescent="0.2">
      <c r="A21" s="232" t="s">
        <v>44</v>
      </c>
      <c r="B21" s="232" t="s">
        <v>305</v>
      </c>
      <c r="C21" s="232" t="s">
        <v>306</v>
      </c>
      <c r="D21" s="232" t="s">
        <v>307</v>
      </c>
      <c r="E21" s="232" t="s">
        <v>137</v>
      </c>
      <c r="F21" s="232" t="s">
        <v>138</v>
      </c>
      <c r="G21" s="232" t="s">
        <v>139</v>
      </c>
      <c r="H21" s="232" t="s">
        <v>140</v>
      </c>
      <c r="I21" s="232" t="s">
        <v>141</v>
      </c>
      <c r="J21" s="232" t="s">
        <v>142</v>
      </c>
      <c r="K21" s="232" t="s">
        <v>143</v>
      </c>
      <c r="L21" s="232" t="s">
        <v>144</v>
      </c>
      <c r="M21" s="232" t="s">
        <v>145</v>
      </c>
      <c r="N21" s="232" t="s">
        <v>45</v>
      </c>
      <c r="O21" s="232" t="s">
        <v>502</v>
      </c>
    </row>
    <row r="22" spans="1:15" x14ac:dyDescent="0.2">
      <c r="A22" s="232" t="s">
        <v>47</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49</v>
      </c>
    </row>
    <row r="25" spans="1:15"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-0.99999999999999001</v>
      </c>
      <c r="P34" s="101">
        <f>'Budžeta ieņēmumi un izdevumi'!E16</f>
        <v>-0.39999999999999603</v>
      </c>
      <c r="Q34" s="101">
        <f>'Budžeta ieņēmumi un izdevumi'!F16</f>
        <v>-0.40000000000000541</v>
      </c>
      <c r="R34" s="101">
        <f>'Budžeta ieņēmumi un izdevumi'!G16</f>
        <v>-0.40000000000000174</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9">
        <v>-57.963000000000001</v>
      </c>
      <c r="D4" s="239">
        <v>-1.4279999999999999</v>
      </c>
    </row>
    <row r="5" spans="1:4" x14ac:dyDescent="0.25">
      <c r="A5" s="102" t="s">
        <v>297</v>
      </c>
      <c r="B5" s="102" t="s">
        <v>297</v>
      </c>
      <c r="C5" s="239">
        <v>-19.689</v>
      </c>
      <c r="D5" s="239">
        <v>-0.42099999999999999</v>
      </c>
    </row>
    <row r="6" spans="1:4" x14ac:dyDescent="0.25">
      <c r="A6" s="102" t="s">
        <v>298</v>
      </c>
      <c r="B6" s="102" t="s">
        <v>298</v>
      </c>
      <c r="C6" s="239">
        <v>76.248999999999995</v>
      </c>
      <c r="D6" s="239">
        <v>1.4139999999999999</v>
      </c>
    </row>
    <row r="7" spans="1:4" x14ac:dyDescent="0.25">
      <c r="A7" s="102" t="s">
        <v>299</v>
      </c>
      <c r="B7" s="102" t="s">
        <v>299</v>
      </c>
      <c r="C7" s="239">
        <v>1.7250000000000001</v>
      </c>
      <c r="D7" s="239">
        <v>2.9000000000000001E-2</v>
      </c>
    </row>
    <row r="8" spans="1:4" x14ac:dyDescent="0.25">
      <c r="A8" s="102" t="s">
        <v>300</v>
      </c>
      <c r="B8" s="102" t="s">
        <v>300</v>
      </c>
      <c r="C8" s="239">
        <v>-234.114</v>
      </c>
      <c r="D8" s="239">
        <v>-3.7330000000000001</v>
      </c>
    </row>
    <row r="9" spans="1:4" x14ac:dyDescent="0.25">
      <c r="A9" s="102" t="s">
        <v>301</v>
      </c>
      <c r="B9" s="102" t="s">
        <v>301</v>
      </c>
      <c r="C9" s="239">
        <v>-187.065</v>
      </c>
      <c r="D9" s="239">
        <v>-2.7309999999999999</v>
      </c>
    </row>
    <row r="10" spans="1:4" x14ac:dyDescent="0.25">
      <c r="A10" s="102" t="s">
        <v>302</v>
      </c>
      <c r="B10" s="102" t="s">
        <v>302</v>
      </c>
      <c r="C10" s="239">
        <v>-145.33699999999999</v>
      </c>
      <c r="D10" s="239">
        <v>-1.948</v>
      </c>
    </row>
    <row r="11" spans="1:4" x14ac:dyDescent="0.25">
      <c r="A11" s="102" t="s">
        <v>303</v>
      </c>
      <c r="B11" s="102" t="s">
        <v>303</v>
      </c>
      <c r="C11" s="239">
        <v>-191.626</v>
      </c>
      <c r="D11" s="239">
        <v>-2.282</v>
      </c>
    </row>
    <row r="12" spans="1:4" x14ac:dyDescent="0.25">
      <c r="A12" s="102" t="s">
        <v>304</v>
      </c>
      <c r="B12" s="102" t="s">
        <v>304</v>
      </c>
      <c r="C12" s="239">
        <v>-139.01</v>
      </c>
      <c r="D12" s="239">
        <v>-1.4550000000000001</v>
      </c>
    </row>
    <row r="13" spans="1:4" x14ac:dyDescent="0.25">
      <c r="A13" s="102" t="s">
        <v>305</v>
      </c>
      <c r="B13" s="102" t="s">
        <v>305</v>
      </c>
      <c r="C13" s="239">
        <v>-101.54300000000001</v>
      </c>
      <c r="D13" s="239">
        <v>-0.91900000000000004</v>
      </c>
    </row>
    <row r="14" spans="1:4" x14ac:dyDescent="0.25">
      <c r="A14" s="102" t="s">
        <v>306</v>
      </c>
      <c r="B14" s="102" t="s">
        <v>306</v>
      </c>
      <c r="C14" s="239">
        <v>-49.526000000000003</v>
      </c>
      <c r="D14" s="239">
        <v>-0.36399999999999999</v>
      </c>
    </row>
    <row r="15" spans="1:4" x14ac:dyDescent="0.25">
      <c r="A15" s="102" t="s">
        <v>307</v>
      </c>
      <c r="B15" s="102" t="s">
        <v>307</v>
      </c>
      <c r="C15" s="239">
        <v>-83.42</v>
      </c>
      <c r="D15" s="239">
        <v>-0.48799999999999999</v>
      </c>
    </row>
    <row r="16" spans="1:4" x14ac:dyDescent="0.25">
      <c r="A16" s="102" t="s">
        <v>137</v>
      </c>
      <c r="B16" s="102" t="s">
        <v>137</v>
      </c>
      <c r="C16" s="239">
        <v>-115.818</v>
      </c>
      <c r="D16" s="239">
        <v>-0.51300000000000001</v>
      </c>
    </row>
    <row r="17" spans="1:4" x14ac:dyDescent="0.25">
      <c r="A17" s="102" t="s">
        <v>138</v>
      </c>
      <c r="B17" s="102" t="s">
        <v>138</v>
      </c>
      <c r="C17" s="239">
        <v>-1023.79</v>
      </c>
      <c r="D17" s="239">
        <v>-4.2039999999999997</v>
      </c>
    </row>
    <row r="18" spans="1:4" x14ac:dyDescent="0.25">
      <c r="A18" s="102" t="s">
        <v>139</v>
      </c>
      <c r="B18" s="102" t="s">
        <v>139</v>
      </c>
      <c r="C18" s="239">
        <v>-1718.2850000000001</v>
      </c>
      <c r="D18" s="239">
        <v>-9.1270000000000007</v>
      </c>
    </row>
    <row r="19" spans="1:4" x14ac:dyDescent="0.25">
      <c r="A19" s="102" t="s">
        <v>140</v>
      </c>
      <c r="B19" s="102" t="s">
        <v>140</v>
      </c>
      <c r="C19" s="239">
        <v>-1558.0630000000001</v>
      </c>
      <c r="D19" s="239">
        <v>-8.6859999999999999</v>
      </c>
    </row>
    <row r="20" spans="1:4" x14ac:dyDescent="0.25">
      <c r="A20" s="102" t="s">
        <v>141</v>
      </c>
      <c r="B20" s="102" t="s">
        <v>141</v>
      </c>
      <c r="C20" s="239">
        <v>-874.38099999999997</v>
      </c>
      <c r="D20" s="239">
        <v>-4.3070000000000004</v>
      </c>
    </row>
    <row r="21" spans="1:4" x14ac:dyDescent="0.25">
      <c r="A21" s="102" t="s">
        <v>142</v>
      </c>
      <c r="B21" s="102" t="s">
        <v>142</v>
      </c>
      <c r="C21" s="239">
        <v>-263.85899999999998</v>
      </c>
      <c r="D21" s="239">
        <v>-1.206</v>
      </c>
    </row>
    <row r="22" spans="1:4" x14ac:dyDescent="0.25">
      <c r="A22" s="102" t="s">
        <v>143</v>
      </c>
      <c r="B22" s="102" t="s">
        <v>143</v>
      </c>
      <c r="C22" s="239">
        <v>-264.13</v>
      </c>
      <c r="D22" s="239">
        <v>-1.159</v>
      </c>
    </row>
    <row r="23" spans="1:4" x14ac:dyDescent="0.25">
      <c r="A23" s="102" t="s">
        <v>144</v>
      </c>
      <c r="B23" s="102" t="s">
        <v>144</v>
      </c>
      <c r="C23" s="239">
        <v>-351.64100000000002</v>
      </c>
      <c r="D23" s="239">
        <v>-1.4890000000000001</v>
      </c>
    </row>
    <row r="24" spans="1:4" x14ac:dyDescent="0.25">
      <c r="A24" s="102" t="s">
        <v>145</v>
      </c>
      <c r="B24" s="102" t="s">
        <v>145</v>
      </c>
      <c r="C24" s="239">
        <v>-330.791</v>
      </c>
      <c r="D24" s="239">
        <v>-1.36</v>
      </c>
    </row>
    <row r="25" spans="1:4" x14ac:dyDescent="0.25">
      <c r="A25" s="102" t="s">
        <v>45</v>
      </c>
      <c r="B25" s="102" t="s">
        <v>45</v>
      </c>
      <c r="C25" s="239">
        <v>15.624000000000001</v>
      </c>
      <c r="D25" s="239">
        <v>6.3E-2</v>
      </c>
    </row>
    <row r="26" spans="1:4" x14ac:dyDescent="0.25">
      <c r="A26" s="102" t="s">
        <v>502</v>
      </c>
      <c r="B26" s="102" t="s">
        <v>502</v>
      </c>
      <c r="C26" s="239">
        <v>-131.107</v>
      </c>
      <c r="D26" s="239">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506</v>
      </c>
    </row>
    <row r="37" spans="1:1" x14ac:dyDescent="0.25">
      <c r="A37" s="101" t="s">
        <v>503</v>
      </c>
    </row>
    <row r="38" spans="1:1" x14ac:dyDescent="0.25">
      <c r="A38" s="101" t="s">
        <v>507</v>
      </c>
    </row>
    <row r="40" spans="1:1" x14ac:dyDescent="0.25">
      <c r="A40" s="101" t="s">
        <v>508</v>
      </c>
    </row>
    <row r="41" spans="1:1" x14ac:dyDescent="0.25">
      <c r="A41" s="101" t="s">
        <v>509</v>
      </c>
    </row>
    <row r="43" spans="1:1" x14ac:dyDescent="0.25">
      <c r="A43" s="101" t="s">
        <v>510</v>
      </c>
    </row>
    <row r="45" spans="1:1" x14ac:dyDescent="0.25">
      <c r="A45" s="101" t="s">
        <v>511</v>
      </c>
    </row>
    <row r="46" spans="1:1" x14ac:dyDescent="0.25">
      <c r="A46" s="101" t="s">
        <v>512</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0" customFormat="1" ht="15.75" customHeight="1" x14ac:dyDescent="0.25">
      <c r="A1" s="270" t="s">
        <v>358</v>
      </c>
    </row>
    <row r="2" spans="1:3" ht="5.0999999999999996" customHeight="1" x14ac:dyDescent="0.25">
      <c r="A2" s="27"/>
      <c r="B2" s="27"/>
      <c r="C2" s="19"/>
    </row>
    <row r="3" spans="1:3" ht="15.75" customHeight="1" x14ac:dyDescent="0.25">
      <c r="A3" s="163" t="s">
        <v>359</v>
      </c>
      <c r="B3" s="15"/>
      <c r="C3" s="19"/>
    </row>
    <row r="4" spans="1:3" ht="5.0999999999999996" customHeight="1" x14ac:dyDescent="0.25">
      <c r="A4" s="163"/>
      <c r="B4" s="32"/>
      <c r="C4" s="19"/>
    </row>
    <row r="5" spans="1:3" ht="15.75" customHeight="1" x14ac:dyDescent="0.25">
      <c r="A5" s="164" t="s">
        <v>360</v>
      </c>
      <c r="B5" s="15"/>
      <c r="C5" s="19"/>
    </row>
    <row r="6" spans="1:3" ht="5.0999999999999996" customHeight="1" x14ac:dyDescent="0.25">
      <c r="A6" s="163"/>
      <c r="B6" s="32"/>
      <c r="C6" s="19"/>
    </row>
    <row r="7" spans="1:3" ht="15.75" customHeight="1" x14ac:dyDescent="0.25">
      <c r="A7" s="164" t="s">
        <v>361</v>
      </c>
      <c r="B7" s="15"/>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15"/>
      <c r="C11" s="19"/>
    </row>
    <row r="12" spans="1:3" ht="15.75" customHeight="1" x14ac:dyDescent="0.25">
      <c r="A12" s="164" t="s">
        <v>364</v>
      </c>
      <c r="B12" s="15"/>
      <c r="C12" s="19"/>
    </row>
    <row r="13" spans="1:3" ht="15.75" customHeight="1" x14ac:dyDescent="0.25">
      <c r="A13" s="164" t="s">
        <v>365</v>
      </c>
      <c r="B13" s="15"/>
      <c r="C13" s="19"/>
    </row>
    <row r="14" spans="1:3" ht="15.75" customHeight="1" x14ac:dyDescent="0.25">
      <c r="A14" s="164" t="s">
        <v>366</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11385.97899306101</v>
      </c>
      <c r="S32">
        <f>'Budžeta ieņēmumi un izdevumi'!E3</f>
        <v>11950.363253260724</v>
      </c>
      <c r="T32">
        <f>'Budžeta ieņēmumi un izdevumi'!F3</f>
        <v>12223.09186883347</v>
      </c>
      <c r="U32">
        <f>'Budžeta ieņēmumi un izdevumi'!G3</f>
        <v>12883.138829750473</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4.5370709035148904</v>
      </c>
      <c r="S35" s="144">
        <f t="shared" ref="S35" si="3">(S32-R32)/R32*100</f>
        <v>4.9568356005545873</v>
      </c>
      <c r="T35" s="144">
        <f t="shared" ref="T35" si="4">(T32-S32)/S32*100</f>
        <v>2.2821784559421623</v>
      </c>
      <c r="U35" s="144">
        <f t="shared" ref="U35" si="5">(U32-T32)/T32*100</f>
        <v>5.3999999999999657</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RowHeight="14.25" x14ac:dyDescent="0.2"/>
  <cols>
    <col min="1" max="16384" width="9.140625" style="227"/>
  </cols>
  <sheetData>
    <row r="1" spans="1:12" x14ac:dyDescent="0.2">
      <c r="A1" s="230" t="s">
        <v>148</v>
      </c>
    </row>
    <row r="3" spans="1:12" x14ac:dyDescent="0.2">
      <c r="A3" s="230" t="s">
        <v>24</v>
      </c>
      <c r="B3" s="231">
        <v>43236.673888888894</v>
      </c>
    </row>
    <row r="4" spans="1:12" x14ac:dyDescent="0.2">
      <c r="A4" s="230" t="s">
        <v>25</v>
      </c>
      <c r="B4" s="231">
        <v>43246.861071828709</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149</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502</v>
      </c>
    </row>
    <row r="12" spans="1:12" x14ac:dyDescent="0.2">
      <c r="A12" s="232" t="s">
        <v>47</v>
      </c>
      <c r="B12" s="233">
        <v>6414.1</v>
      </c>
      <c r="C12" s="233">
        <v>6885</v>
      </c>
      <c r="D12" s="233">
        <v>5245.2</v>
      </c>
      <c r="E12" s="233">
        <v>5120.3</v>
      </c>
      <c r="F12" s="233">
        <v>5757.3</v>
      </c>
      <c r="G12" s="233">
        <v>6385.9</v>
      </c>
      <c r="H12" s="233">
        <v>6754.8</v>
      </c>
      <c r="I12" s="233">
        <v>7102.7</v>
      </c>
      <c r="J12" s="233">
        <v>7372.7</v>
      </c>
      <c r="K12" s="233">
        <v>7803.6</v>
      </c>
      <c r="L12" s="234" t="s">
        <v>50</v>
      </c>
    </row>
    <row r="14" spans="1:12" x14ac:dyDescent="0.2">
      <c r="A14" s="230" t="s">
        <v>49</v>
      </c>
    </row>
    <row r="15" spans="1:12" x14ac:dyDescent="0.2">
      <c r="A15" s="230" t="s">
        <v>50</v>
      </c>
      <c r="B15" s="230" t="s">
        <v>51</v>
      </c>
    </row>
    <row r="17" spans="1:12" x14ac:dyDescent="0.2">
      <c r="A17" s="230" t="s">
        <v>31</v>
      </c>
      <c r="B17" s="230" t="s">
        <v>62</v>
      </c>
    </row>
    <row r="18" spans="1:12" x14ac:dyDescent="0.2">
      <c r="A18" s="230" t="s">
        <v>34</v>
      </c>
      <c r="B18" s="230" t="s">
        <v>35</v>
      </c>
    </row>
    <row r="19" spans="1:12" x14ac:dyDescent="0.2">
      <c r="A19" s="230" t="s">
        <v>40</v>
      </c>
      <c r="B19" s="230" t="s">
        <v>149</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502</v>
      </c>
    </row>
    <row r="22" spans="1:12" x14ac:dyDescent="0.2">
      <c r="A22" s="232" t="s">
        <v>47</v>
      </c>
      <c r="B22" s="233">
        <v>28.4</v>
      </c>
      <c r="C22" s="233">
        <v>28.3</v>
      </c>
      <c r="D22" s="233">
        <v>27.9</v>
      </c>
      <c r="E22" s="233">
        <v>28.5</v>
      </c>
      <c r="F22" s="233">
        <v>28.4</v>
      </c>
      <c r="G22" s="233">
        <v>29.2</v>
      </c>
      <c r="H22" s="233">
        <v>29.6</v>
      </c>
      <c r="I22" s="233">
        <v>30.1</v>
      </c>
      <c r="J22" s="233">
        <v>30.4</v>
      </c>
      <c r="K22" s="233">
        <v>31.4</v>
      </c>
      <c r="L22" s="234" t="s">
        <v>50</v>
      </c>
    </row>
    <row r="24" spans="1:12" x14ac:dyDescent="0.2">
      <c r="A24" s="230" t="s">
        <v>49</v>
      </c>
    </row>
    <row r="25" spans="1:12"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RowHeight="14.25" x14ac:dyDescent="0.2"/>
  <cols>
    <col min="1" max="16384" width="9.140625" style="227"/>
  </cols>
  <sheetData>
    <row r="1" spans="1:12" x14ac:dyDescent="0.2">
      <c r="A1" s="230" t="s">
        <v>136</v>
      </c>
    </row>
    <row r="3" spans="1:12" x14ac:dyDescent="0.2">
      <c r="A3" s="230" t="s">
        <v>24</v>
      </c>
      <c r="B3" s="231">
        <v>43236.521863425922</v>
      </c>
    </row>
    <row r="4" spans="1:12" x14ac:dyDescent="0.2">
      <c r="A4" s="230" t="s">
        <v>25</v>
      </c>
      <c r="B4" s="231">
        <v>43246.852842708337</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41</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502</v>
      </c>
    </row>
    <row r="12" spans="1:12" x14ac:dyDescent="0.2">
      <c r="A12" s="232" t="s">
        <v>47</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49</v>
      </c>
    </row>
    <row r="15" spans="1:12" x14ac:dyDescent="0.2">
      <c r="A15" s="230" t="s">
        <v>50</v>
      </c>
      <c r="B15" s="230" t="s">
        <v>51</v>
      </c>
    </row>
    <row r="17" spans="1:12" x14ac:dyDescent="0.2">
      <c r="A17" s="230" t="s">
        <v>31</v>
      </c>
      <c r="B17" s="230" t="s">
        <v>32</v>
      </c>
    </row>
    <row r="18" spans="1:12" x14ac:dyDescent="0.2">
      <c r="A18" s="230" t="s">
        <v>34</v>
      </c>
      <c r="B18" s="230" t="s">
        <v>35</v>
      </c>
    </row>
    <row r="19" spans="1:12" x14ac:dyDescent="0.2">
      <c r="A19" s="230" t="s">
        <v>40</v>
      </c>
      <c r="B19" s="230" t="s">
        <v>146</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502</v>
      </c>
    </row>
    <row r="22" spans="1:12" x14ac:dyDescent="0.2">
      <c r="A22" s="232" t="s">
        <v>47</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49</v>
      </c>
    </row>
    <row r="25" spans="1:12" x14ac:dyDescent="0.2">
      <c r="A25" s="230" t="s">
        <v>50</v>
      </c>
      <c r="B25" s="230" t="s">
        <v>51</v>
      </c>
    </row>
    <row r="27" spans="1:12" x14ac:dyDescent="0.2">
      <c r="A27" s="230" t="s">
        <v>31</v>
      </c>
      <c r="B27" s="230" t="s">
        <v>32</v>
      </c>
    </row>
    <row r="28" spans="1:12" x14ac:dyDescent="0.2">
      <c r="A28" s="230" t="s">
        <v>34</v>
      </c>
      <c r="B28" s="230" t="s">
        <v>35</v>
      </c>
    </row>
    <row r="29" spans="1:12" x14ac:dyDescent="0.2">
      <c r="A29" s="230" t="s">
        <v>40</v>
      </c>
      <c r="B29" s="230" t="s">
        <v>147</v>
      </c>
    </row>
    <row r="31" spans="1:12" x14ac:dyDescent="0.2">
      <c r="A31" s="232" t="s">
        <v>44</v>
      </c>
      <c r="B31" s="232" t="s">
        <v>137</v>
      </c>
      <c r="C31" s="232" t="s">
        <v>138</v>
      </c>
      <c r="D31" s="232" t="s">
        <v>139</v>
      </c>
      <c r="E31" s="232" t="s">
        <v>140</v>
      </c>
      <c r="F31" s="232" t="s">
        <v>141</v>
      </c>
      <c r="G31" s="232" t="s">
        <v>142</v>
      </c>
      <c r="H31" s="232" t="s">
        <v>143</v>
      </c>
      <c r="I31" s="232" t="s">
        <v>144</v>
      </c>
      <c r="J31" s="232" t="s">
        <v>145</v>
      </c>
      <c r="K31" s="232" t="s">
        <v>45</v>
      </c>
      <c r="L31" s="232" t="s">
        <v>502</v>
      </c>
    </row>
    <row r="32" spans="1:12" x14ac:dyDescent="0.2">
      <c r="A32" s="232" t="s">
        <v>47</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49</v>
      </c>
    </row>
    <row r="35" spans="1:12" x14ac:dyDescent="0.2">
      <c r="A35" s="230" t="s">
        <v>50</v>
      </c>
      <c r="B35" s="230" t="s">
        <v>51</v>
      </c>
    </row>
    <row r="37" spans="1:12" x14ac:dyDescent="0.2">
      <c r="A37" s="230" t="s">
        <v>31</v>
      </c>
      <c r="B37" s="230" t="s">
        <v>62</v>
      </c>
    </row>
    <row r="38" spans="1:12" x14ac:dyDescent="0.2">
      <c r="A38" s="230" t="s">
        <v>34</v>
      </c>
      <c r="B38" s="230" t="s">
        <v>35</v>
      </c>
    </row>
    <row r="39" spans="1:12" x14ac:dyDescent="0.2">
      <c r="A39" s="230" t="s">
        <v>40</v>
      </c>
      <c r="B39" s="230" t="s">
        <v>41</v>
      </c>
    </row>
    <row r="41" spans="1:12" x14ac:dyDescent="0.2">
      <c r="A41" s="232" t="s">
        <v>44</v>
      </c>
      <c r="B41" s="232" t="s">
        <v>137</v>
      </c>
      <c r="C41" s="232" t="s">
        <v>138</v>
      </c>
      <c r="D41" s="232" t="s">
        <v>139</v>
      </c>
      <c r="E41" s="232" t="s">
        <v>140</v>
      </c>
      <c r="F41" s="232" t="s">
        <v>141</v>
      </c>
      <c r="G41" s="232" t="s">
        <v>142</v>
      </c>
      <c r="H41" s="232" t="s">
        <v>143</v>
      </c>
      <c r="I41" s="232" t="s">
        <v>144</v>
      </c>
      <c r="J41" s="232" t="s">
        <v>145</v>
      </c>
      <c r="K41" s="232" t="s">
        <v>45</v>
      </c>
      <c r="L41" s="232" t="s">
        <v>502</v>
      </c>
    </row>
    <row r="42" spans="1:12" x14ac:dyDescent="0.2">
      <c r="A42" s="232" t="s">
        <v>47</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49</v>
      </c>
    </row>
    <row r="45" spans="1:12" x14ac:dyDescent="0.2">
      <c r="A45" s="230" t="s">
        <v>50</v>
      </c>
      <c r="B45" s="230" t="s">
        <v>51</v>
      </c>
    </row>
    <row r="47" spans="1:12" x14ac:dyDescent="0.2">
      <c r="A47" s="230" t="s">
        <v>31</v>
      </c>
      <c r="B47" s="230" t="s">
        <v>62</v>
      </c>
    </row>
    <row r="48" spans="1:12" x14ac:dyDescent="0.2">
      <c r="A48" s="230" t="s">
        <v>34</v>
      </c>
      <c r="B48" s="230" t="s">
        <v>35</v>
      </c>
    </row>
    <row r="49" spans="1:12" x14ac:dyDescent="0.2">
      <c r="A49" s="230" t="s">
        <v>40</v>
      </c>
      <c r="B49" s="230" t="s">
        <v>146</v>
      </c>
    </row>
    <row r="51" spans="1:12" x14ac:dyDescent="0.2">
      <c r="A51" s="232" t="s">
        <v>44</v>
      </c>
      <c r="B51" s="232" t="s">
        <v>137</v>
      </c>
      <c r="C51" s="232" t="s">
        <v>138</v>
      </c>
      <c r="D51" s="232" t="s">
        <v>139</v>
      </c>
      <c r="E51" s="232" t="s">
        <v>140</v>
      </c>
      <c r="F51" s="232" t="s">
        <v>141</v>
      </c>
      <c r="G51" s="232" t="s">
        <v>142</v>
      </c>
      <c r="H51" s="232" t="s">
        <v>143</v>
      </c>
      <c r="I51" s="232" t="s">
        <v>144</v>
      </c>
      <c r="J51" s="232" t="s">
        <v>145</v>
      </c>
      <c r="K51" s="232" t="s">
        <v>45</v>
      </c>
      <c r="L51" s="232" t="s">
        <v>502</v>
      </c>
    </row>
    <row r="52" spans="1:12" x14ac:dyDescent="0.2">
      <c r="A52" s="232" t="s">
        <v>47</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49</v>
      </c>
    </row>
    <row r="55" spans="1:12" x14ac:dyDescent="0.2">
      <c r="A55" s="230" t="s">
        <v>50</v>
      </c>
      <c r="B55" s="230" t="s">
        <v>51</v>
      </c>
    </row>
    <row r="57" spans="1:12" x14ac:dyDescent="0.2">
      <c r="A57" s="230" t="s">
        <v>31</v>
      </c>
      <c r="B57" s="230" t="s">
        <v>62</v>
      </c>
    </row>
    <row r="58" spans="1:12" x14ac:dyDescent="0.2">
      <c r="A58" s="230" t="s">
        <v>34</v>
      </c>
      <c r="B58" s="230" t="s">
        <v>35</v>
      </c>
    </row>
    <row r="59" spans="1:12" x14ac:dyDescent="0.2">
      <c r="A59" s="230" t="s">
        <v>40</v>
      </c>
      <c r="B59" s="230" t="s">
        <v>147</v>
      </c>
    </row>
    <row r="61" spans="1:12" x14ac:dyDescent="0.2">
      <c r="A61" s="232" t="s">
        <v>44</v>
      </c>
      <c r="B61" s="232" t="s">
        <v>137</v>
      </c>
      <c r="C61" s="232" t="s">
        <v>138</v>
      </c>
      <c r="D61" s="232" t="s">
        <v>139</v>
      </c>
      <c r="E61" s="232" t="s">
        <v>140</v>
      </c>
      <c r="F61" s="232" t="s">
        <v>141</v>
      </c>
      <c r="G61" s="232" t="s">
        <v>142</v>
      </c>
      <c r="H61" s="232" t="s">
        <v>143</v>
      </c>
      <c r="I61" s="232" t="s">
        <v>144</v>
      </c>
      <c r="J61" s="232" t="s">
        <v>145</v>
      </c>
      <c r="K61" s="232" t="s">
        <v>45</v>
      </c>
      <c r="L61" s="232" t="s">
        <v>502</v>
      </c>
    </row>
    <row r="62" spans="1:12" x14ac:dyDescent="0.2">
      <c r="A62" s="232" t="s">
        <v>47</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49</v>
      </c>
    </row>
    <row r="65" spans="1:2" x14ac:dyDescent="0.2">
      <c r="A65" s="230" t="s">
        <v>50</v>
      </c>
      <c r="B65" s="230"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279" t="s">
        <v>99</v>
      </c>
      <c r="C2" s="279"/>
      <c r="D2" s="279" t="s">
        <v>100</v>
      </c>
      <c r="E2" s="279"/>
      <c r="F2" s="279" t="s">
        <v>101</v>
      </c>
      <c r="G2" s="279"/>
      <c r="H2" s="279" t="s">
        <v>102</v>
      </c>
      <c r="I2" s="279"/>
      <c r="J2" s="280" t="s">
        <v>103</v>
      </c>
      <c r="K2" s="280"/>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488</v>
      </c>
      <c r="B4" s="228">
        <v>4.4000000000000004</v>
      </c>
    </row>
    <row r="5" spans="1:2" x14ac:dyDescent="0.2">
      <c r="A5" s="228" t="s">
        <v>489</v>
      </c>
      <c r="B5" s="228">
        <v>6</v>
      </c>
    </row>
    <row r="6" spans="1:2" x14ac:dyDescent="0.2">
      <c r="A6" s="228" t="s">
        <v>488</v>
      </c>
      <c r="B6" s="228">
        <v>1.6</v>
      </c>
    </row>
    <row r="7" spans="1:2" x14ac:dyDescent="0.2">
      <c r="A7" s="228" t="s">
        <v>490</v>
      </c>
      <c r="B7" s="228">
        <v>1.3</v>
      </c>
    </row>
    <row r="8" spans="1:2" x14ac:dyDescent="0.2">
      <c r="A8" s="228" t="s">
        <v>488</v>
      </c>
      <c r="B8" s="228">
        <v>2.2000000000000002</v>
      </c>
    </row>
    <row r="9" spans="1:2" x14ac:dyDescent="0.2">
      <c r="A9" s="228" t="s">
        <v>491</v>
      </c>
      <c r="B9" s="228">
        <v>1.7</v>
      </c>
    </row>
    <row r="10" spans="1:2" x14ac:dyDescent="0.2">
      <c r="A10" s="228" t="s">
        <v>488</v>
      </c>
      <c r="B10" s="228">
        <v>4.9000000000000004</v>
      </c>
    </row>
    <row r="11" spans="1:2" x14ac:dyDescent="0.2">
      <c r="A11" s="228" t="s">
        <v>492</v>
      </c>
      <c r="B11" s="228">
        <v>4</v>
      </c>
    </row>
    <row r="12" spans="1:2" x14ac:dyDescent="0.2">
      <c r="A12" s="228" t="s">
        <v>488</v>
      </c>
      <c r="B12" s="228">
        <v>0.5</v>
      </c>
    </row>
    <row r="13" spans="1:2" x14ac:dyDescent="0.2">
      <c r="A13" s="228" t="s">
        <v>493</v>
      </c>
      <c r="B13" s="228">
        <v>0.7</v>
      </c>
    </row>
    <row r="14" spans="1:2" x14ac:dyDescent="0.2">
      <c r="A14" s="228" t="s">
        <v>488</v>
      </c>
      <c r="B14" s="228">
        <v>0.9</v>
      </c>
    </row>
    <row r="15" spans="1:2" x14ac:dyDescent="0.2">
      <c r="A15" s="228" t="s">
        <v>494</v>
      </c>
      <c r="B15" s="228">
        <v>0.6</v>
      </c>
    </row>
    <row r="16" spans="1:2" x14ac:dyDescent="0.2">
      <c r="A16" s="228" t="s">
        <v>488</v>
      </c>
      <c r="B16" s="228">
        <v>3.7</v>
      </c>
    </row>
    <row r="17" spans="1:2" x14ac:dyDescent="0.2">
      <c r="A17" s="229" t="s">
        <v>495</v>
      </c>
      <c r="B17" s="228">
        <v>7.1</v>
      </c>
    </row>
    <row r="18" spans="1:2" x14ac:dyDescent="0.2">
      <c r="A18" s="228" t="s">
        <v>488</v>
      </c>
      <c r="B18" s="228">
        <v>1.4</v>
      </c>
    </row>
    <row r="19" spans="1:2" x14ac:dyDescent="0.2">
      <c r="A19" s="229" t="s">
        <v>496</v>
      </c>
      <c r="B19" s="228">
        <v>1</v>
      </c>
    </row>
    <row r="20" spans="1:2" x14ac:dyDescent="0.2">
      <c r="A20" s="228" t="s">
        <v>488</v>
      </c>
      <c r="B20" s="228">
        <v>5.5</v>
      </c>
    </row>
    <row r="21" spans="1:2" x14ac:dyDescent="0.2">
      <c r="A21" s="229" t="s">
        <v>497</v>
      </c>
      <c r="B21" s="228">
        <v>4.7</v>
      </c>
    </row>
    <row r="22" spans="1:2" x14ac:dyDescent="0.2">
      <c r="A22" s="228" t="s">
        <v>488</v>
      </c>
      <c r="B22" s="227">
        <v>12</v>
      </c>
    </row>
    <row r="23" spans="1:2" x14ac:dyDescent="0.2">
      <c r="A23" s="229" t="s">
        <v>498</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A3" sqref="A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1" t="s">
        <v>378</v>
      </c>
      <c r="B1" s="272"/>
      <c r="C1" s="272"/>
      <c r="D1" s="272"/>
      <c r="E1" s="272"/>
      <c r="F1" s="272"/>
      <c r="G1" s="273"/>
      <c r="H1" s="26"/>
      <c r="I1" s="18" t="s">
        <v>22</v>
      </c>
    </row>
    <row r="2" spans="1:9" ht="15.75" x14ac:dyDescent="0.25">
      <c r="A2" s="17" t="s">
        <v>0</v>
      </c>
      <c r="B2" s="17" t="s">
        <v>469</v>
      </c>
      <c r="C2" s="17" t="s">
        <v>21</v>
      </c>
      <c r="D2" s="17">
        <v>2019</v>
      </c>
      <c r="E2" s="17">
        <v>2020</v>
      </c>
      <c r="F2" s="17">
        <v>2021</v>
      </c>
      <c r="G2" s="17">
        <v>2022</v>
      </c>
      <c r="H2" s="27"/>
    </row>
    <row r="3" spans="1:9" ht="15.75" x14ac:dyDescent="0.25">
      <c r="A3" s="20" t="s">
        <v>1</v>
      </c>
      <c r="B3" s="223"/>
      <c r="C3" s="15"/>
      <c r="D3" s="16"/>
      <c r="E3" s="16"/>
      <c r="F3" s="16"/>
      <c r="G3" s="16"/>
      <c r="H3" s="28"/>
    </row>
    <row r="4" spans="1:9" ht="15.75" x14ac:dyDescent="0.25">
      <c r="A4" s="20" t="s">
        <v>2</v>
      </c>
      <c r="B4" s="223"/>
      <c r="C4" s="15"/>
      <c r="D4" s="16"/>
      <c r="E4" s="16"/>
      <c r="F4" s="16"/>
      <c r="G4" s="16"/>
      <c r="H4" s="28"/>
    </row>
    <row r="5" spans="1:9" ht="15.75" x14ac:dyDescent="0.25">
      <c r="A5" s="20" t="s">
        <v>3</v>
      </c>
      <c r="B5" s="223"/>
      <c r="C5" s="15"/>
      <c r="D5" s="16"/>
      <c r="E5" s="16"/>
      <c r="F5" s="16"/>
      <c r="G5" s="16"/>
      <c r="H5" s="28"/>
    </row>
    <row r="6" spans="1:9" ht="15.75" x14ac:dyDescent="0.25">
      <c r="A6" s="20" t="s">
        <v>4</v>
      </c>
      <c r="B6" s="223"/>
      <c r="C6" s="15"/>
      <c r="D6" s="16"/>
      <c r="E6" s="16"/>
      <c r="F6" s="16"/>
      <c r="G6" s="16"/>
      <c r="H6" s="28"/>
    </row>
    <row r="7" spans="1:9" ht="15.75" x14ac:dyDescent="0.25">
      <c r="A7" s="20" t="s">
        <v>5</v>
      </c>
      <c r="B7" s="223"/>
      <c r="C7" s="15"/>
      <c r="D7" s="16"/>
      <c r="E7" s="16"/>
      <c r="F7" s="16"/>
      <c r="G7" s="16"/>
      <c r="H7" s="28"/>
    </row>
    <row r="8" spans="1:9" ht="15.75" x14ac:dyDescent="0.25">
      <c r="A8" s="20" t="s">
        <v>6</v>
      </c>
      <c r="B8" s="223"/>
      <c r="C8" s="15"/>
      <c r="D8" s="16"/>
      <c r="E8" s="16"/>
      <c r="F8" s="16"/>
      <c r="G8" s="16"/>
      <c r="H8" s="28"/>
    </row>
    <row r="9" spans="1:9" ht="15.75" x14ac:dyDescent="0.25">
      <c r="A9" s="20" t="s">
        <v>7</v>
      </c>
      <c r="B9" s="223"/>
      <c r="C9" s="15"/>
      <c r="D9" s="16"/>
      <c r="E9" s="16"/>
      <c r="F9" s="16"/>
      <c r="G9" s="16"/>
      <c r="H9" s="28"/>
    </row>
    <row r="10" spans="1:9" ht="15.75" x14ac:dyDescent="0.25">
      <c r="A10" s="20" t="s">
        <v>8</v>
      </c>
      <c r="B10" s="223"/>
      <c r="C10" s="15"/>
      <c r="D10" s="16"/>
      <c r="E10" s="16"/>
      <c r="F10" s="16"/>
      <c r="G10" s="16"/>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0</v>
      </c>
      <c r="E23" s="22">
        <f>SUM(E3:E22)</f>
        <v>0</v>
      </c>
      <c r="F23" s="22">
        <f>SUM(F3:F22)</f>
        <v>0</v>
      </c>
      <c r="G23" s="22">
        <f>SUM(G3:G22)</f>
        <v>0</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1" t="s">
        <v>379</v>
      </c>
      <c r="B1" s="272"/>
      <c r="C1" s="272"/>
      <c r="D1" s="272"/>
      <c r="E1" s="272"/>
      <c r="F1" s="273"/>
      <c r="G1" s="26"/>
      <c r="H1" s="29"/>
    </row>
    <row r="2" spans="1:8" ht="15.75" x14ac:dyDescent="0.25">
      <c r="A2" s="17" t="s">
        <v>0</v>
      </c>
      <c r="B2" s="17" t="s">
        <v>377</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1" t="s">
        <v>373</v>
      </c>
      <c r="B1" s="272"/>
      <c r="C1" s="272"/>
      <c r="D1" s="272"/>
      <c r="E1" s="272"/>
      <c r="F1" s="273"/>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C15</f>
        <v>43.545932000000001</v>
      </c>
      <c r="D3" s="16">
        <f t="shared" ref="D3:F3" si="0">D15</f>
        <v>43.545932000000001</v>
      </c>
      <c r="E3" s="16">
        <f t="shared" si="0"/>
        <v>43.545932000000001</v>
      </c>
      <c r="F3" s="16">
        <f t="shared" si="0"/>
        <v>43.545932000000001</v>
      </c>
      <c r="G3" s="28"/>
      <c r="H3" s="27"/>
      <c r="I3" s="27"/>
      <c r="J3" s="27"/>
      <c r="K3" s="27"/>
      <c r="L3" s="27"/>
    </row>
    <row r="4" spans="1:21" ht="15.75" x14ac:dyDescent="0.25">
      <c r="A4" s="20" t="s">
        <v>2</v>
      </c>
      <c r="B4" s="15" t="s">
        <v>380</v>
      </c>
      <c r="C4" s="16">
        <f>C16</f>
        <v>14.272179</v>
      </c>
      <c r="D4" s="16">
        <f t="shared" ref="D4:F4" si="1">D16</f>
        <v>14.272179</v>
      </c>
      <c r="E4" s="16">
        <f t="shared" si="1"/>
        <v>14.272179</v>
      </c>
      <c r="F4" s="16">
        <f t="shared" si="1"/>
        <v>14.272179</v>
      </c>
      <c r="G4" s="28"/>
      <c r="H4" s="27"/>
      <c r="I4" s="27"/>
      <c r="J4" s="27"/>
      <c r="K4" s="27"/>
      <c r="L4" s="27"/>
    </row>
    <row r="5" spans="1:21" ht="15.75" x14ac:dyDescent="0.25">
      <c r="A5" s="20" t="s">
        <v>3</v>
      </c>
      <c r="B5" s="15" t="s">
        <v>96</v>
      </c>
      <c r="C5" s="16">
        <f>C17</f>
        <v>30.689970331700842</v>
      </c>
      <c r="D5" s="16">
        <f t="shared" ref="D5:F5" si="2">D17</f>
        <v>32.473813188208496</v>
      </c>
      <c r="E5" s="16">
        <f t="shared" si="2"/>
        <v>34.238352573763216</v>
      </c>
      <c r="F5" s="16">
        <f t="shared" si="2"/>
        <v>36.087223612746428</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381</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3">C15</f>
        <v>43.545932000000001</v>
      </c>
      <c r="E15" s="53">
        <f t="shared" si="3"/>
        <v>43.545932000000001</v>
      </c>
      <c r="F15" s="53">
        <f t="shared" si="3"/>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3"/>
        <v>14.272179</v>
      </c>
      <c r="E16" s="53">
        <f t="shared" si="3"/>
        <v>14.272179</v>
      </c>
      <c r="F16" s="53">
        <f t="shared" si="3"/>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finansēm'!C23</f>
        <v>11385.97899306101</v>
      </c>
      <c r="E3" s="53">
        <f>(J3-J5-J7-J9)+Izdevumi!E23+Rezerves!D10+'Riski finansēm'!D23</f>
        <v>11950.363253260724</v>
      </c>
      <c r="F3" s="53">
        <f>(K3-K5-K7-K9)+Izdevumi!F23+Rezerves!E10+'Riski finansēm'!E23</f>
        <v>12223.09186883347</v>
      </c>
      <c r="G3" s="53">
        <f>(L3-L5-L7-L9)+Izdevumi!G23+Rezerves!F10+'Riski finansēm'!F23</f>
        <v>12883.138829750473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37.099999999999994</v>
      </c>
      <c r="E4" s="53">
        <f>E3/Makro!S6*100</f>
        <v>36.799999999999997</v>
      </c>
      <c r="F4" s="53">
        <f>F3/Makro!T6*100</f>
        <v>35.700000000000003</v>
      </c>
      <c r="G4" s="53">
        <f>G3/Makro!U6*100</f>
        <v>35.699999999999996</v>
      </c>
      <c r="H4" s="28"/>
      <c r="I4" s="53">
        <v>37.1</v>
      </c>
      <c r="J4" s="53">
        <v>36.799999999999997</v>
      </c>
      <c r="K4" s="53">
        <v>35.700000000000003</v>
      </c>
      <c r="L4" s="53">
        <f>K4</f>
        <v>35.700000000000003</v>
      </c>
    </row>
    <row r="5" spans="1:13" ht="15.75" x14ac:dyDescent="0.25">
      <c r="A5" s="20" t="s">
        <v>3</v>
      </c>
      <c r="B5" s="168" t="s">
        <v>384</v>
      </c>
      <c r="C5" s="54" t="s">
        <v>132</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130</v>
      </c>
      <c r="C11" s="54" t="s">
        <v>132</v>
      </c>
      <c r="D11" s="53">
        <f>I11+Ieņēmumi!C23</f>
        <v>11079.079289744004</v>
      </c>
      <c r="E11" s="53">
        <f>J11+Ieņēmumi!D23</f>
        <v>11820.468000507892</v>
      </c>
      <c r="F11" s="53">
        <f>K11+Ieņēmumi!E23</f>
        <v>12086.138458538415</v>
      </c>
      <c r="G11" s="53">
        <f>L11+Ieņēmumi!F23</f>
        <v>12738.789935299486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36.1</v>
      </c>
      <c r="E12" s="53">
        <f>E11/Makro!S6*100</f>
        <v>36.4</v>
      </c>
      <c r="F12" s="53">
        <f>F11/Makro!T6*100</f>
        <v>35.299999999999997</v>
      </c>
      <c r="G12" s="53">
        <f>G11/Makro!U6*100</f>
        <v>35.29999999999999</v>
      </c>
      <c r="H12" s="28"/>
      <c r="I12" s="53">
        <v>36.1</v>
      </c>
      <c r="J12" s="53">
        <v>36.4</v>
      </c>
      <c r="K12" s="53">
        <v>35.299999999999997</v>
      </c>
      <c r="L12" s="53">
        <f>K12</f>
        <v>35.299999999999997</v>
      </c>
    </row>
    <row r="13" spans="1:13" ht="15.75" x14ac:dyDescent="0.25">
      <c r="A13" s="170" t="s">
        <v>11</v>
      </c>
      <c r="B13" s="169" t="s">
        <v>435</v>
      </c>
      <c r="C13" s="54" t="s">
        <v>132</v>
      </c>
      <c r="D13" s="53">
        <f>I13+Ieņēmumi!C23</f>
        <v>9268.3710401736535</v>
      </c>
      <c r="E13" s="53">
        <f>J13+Ieņēmumi!D23</f>
        <v>9904.5130224035911</v>
      </c>
      <c r="F13" s="53">
        <f>K13+Ieņēmumi!E23</f>
        <v>10374.220829850256</v>
      </c>
      <c r="G13" s="53">
        <f>L13+Ieņēmumi!F23</f>
        <v>10934.428754662167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30.2</v>
      </c>
      <c r="E14" s="53">
        <f>E13/Makro!S6*100</f>
        <v>30.500000000000004</v>
      </c>
      <c r="F14" s="53">
        <f>F13/Makro!T6*100</f>
        <v>30.300000000000004</v>
      </c>
      <c r="G14" s="53">
        <f>G13/Makro!U6*100</f>
        <v>30.3</v>
      </c>
      <c r="H14" s="28"/>
      <c r="I14" s="53">
        <v>30.2</v>
      </c>
      <c r="J14" s="53">
        <v>30.5</v>
      </c>
      <c r="K14" s="53">
        <v>30.3</v>
      </c>
      <c r="L14" s="53">
        <f>K14</f>
        <v>30.3</v>
      </c>
    </row>
    <row r="15" spans="1:13" ht="15.75" x14ac:dyDescent="0.25">
      <c r="A15" s="170" t="s">
        <v>13</v>
      </c>
      <c r="B15" s="55" t="s">
        <v>131</v>
      </c>
      <c r="C15" s="54" t="s">
        <v>132</v>
      </c>
      <c r="D15" s="53">
        <f>D11-D3</f>
        <v>-306.89970331700533</v>
      </c>
      <c r="E15" s="53">
        <f>E11-E3</f>
        <v>-129.89525275283268</v>
      </c>
      <c r="F15" s="53">
        <f>F11-F3</f>
        <v>-136.95341029505471</v>
      </c>
      <c r="G15" s="53">
        <f>G11-G3</f>
        <v>-144.34889445098634</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133</v>
      </c>
      <c r="D16" s="53">
        <f>D15/Makro!R6*100</f>
        <v>-0.99999999999999001</v>
      </c>
      <c r="E16" s="53">
        <f>E15/Makro!S6*100</f>
        <v>-0.39999999999999603</v>
      </c>
      <c r="F16" s="53">
        <f>F15/Makro!T6*100</f>
        <v>-0.40000000000000541</v>
      </c>
      <c r="G16" s="53">
        <f>G15/Makro!U6*100</f>
        <v>-0.40000000000000174</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1" t="s">
        <v>371</v>
      </c>
      <c r="B1" s="272"/>
      <c r="C1" s="272"/>
      <c r="D1" s="272"/>
      <c r="E1" s="272"/>
      <c r="F1" s="272"/>
      <c r="G1" s="273"/>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11385.97899306101</v>
      </c>
      <c r="E3" s="53">
        <f>'Budžeta ieņēmumi un izdevumi'!E3</f>
        <v>11950.363253260724</v>
      </c>
      <c r="F3" s="53">
        <f>'Budžeta ieņēmumi un izdevumi'!F3</f>
        <v>12223.09186883347</v>
      </c>
      <c r="G3" s="53">
        <f>'Budžeta ieņēmumi un izdevumi'!G3</f>
        <v>12883.138829750473</v>
      </c>
      <c r="H3" s="28"/>
    </row>
    <row r="4" spans="1:15" ht="15.75" x14ac:dyDescent="0.25">
      <c r="A4" s="20" t="s">
        <v>2</v>
      </c>
      <c r="B4" s="56"/>
      <c r="C4" s="54" t="s">
        <v>133</v>
      </c>
      <c r="D4" s="53">
        <f>'Budžeta ieņēmumi un izdevumi'!D4</f>
        <v>37.099999999999994</v>
      </c>
      <c r="E4" s="53">
        <f>'Budžeta ieņēmumi un izdevumi'!E4</f>
        <v>36.799999999999997</v>
      </c>
      <c r="F4" s="53">
        <f>'Budžeta ieņēmumi un izdevumi'!F4</f>
        <v>35.700000000000003</v>
      </c>
      <c r="G4" s="53">
        <f>'Budžeta ieņēmumi un izdevumi'!G4</f>
        <v>35.699999999999996</v>
      </c>
      <c r="H4" s="28"/>
    </row>
    <row r="5" spans="1:15" ht="15.75" x14ac:dyDescent="0.25">
      <c r="A5" s="20" t="s">
        <v>3</v>
      </c>
      <c r="B5" s="55" t="s">
        <v>131</v>
      </c>
      <c r="C5" s="54" t="s">
        <v>132</v>
      </c>
      <c r="D5" s="53">
        <f>'Budžeta ieņēmumi un izdevumi'!D15</f>
        <v>-306.89970331700533</v>
      </c>
      <c r="E5" s="53">
        <f>'Budžeta ieņēmumi un izdevumi'!E15</f>
        <v>-129.89525275283268</v>
      </c>
      <c r="F5" s="53">
        <f>'Budžeta ieņēmumi un izdevumi'!F15</f>
        <v>-136.95341029505471</v>
      </c>
      <c r="G5" s="53">
        <f>'Budžeta ieņēmumi un izdevumi'!G15</f>
        <v>-144.34889445098634</v>
      </c>
      <c r="H5" s="28"/>
    </row>
    <row r="6" spans="1:15" ht="15.75" x14ac:dyDescent="0.25">
      <c r="A6" s="20" t="s">
        <v>4</v>
      </c>
      <c r="B6" s="56"/>
      <c r="C6" s="54" t="s">
        <v>133</v>
      </c>
      <c r="D6" s="53">
        <f>'Budžeta ieņēmumi un izdevumi'!D16</f>
        <v>-0.99999999999999001</v>
      </c>
      <c r="E6" s="53">
        <f>'Budžeta ieņēmumi un izdevumi'!E16</f>
        <v>-0.39999999999999603</v>
      </c>
      <c r="F6" s="53">
        <f>'Budžeta ieņēmumi un izdevumi'!F16</f>
        <v>-0.40000000000000541</v>
      </c>
      <c r="G6" s="53">
        <f>'Budžeta ieņēmumi un izdevumi'!G16</f>
        <v>-0.40000000000000174</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3.4499899999999881</v>
      </c>
      <c r="E9" s="53">
        <v>3.3499999900000028</v>
      </c>
      <c r="F9" s="53">
        <v>3.2500000000000022</v>
      </c>
      <c r="G9" s="53">
        <v>2.934411884860344</v>
      </c>
      <c r="H9" s="28"/>
    </row>
    <row r="10" spans="1:15" ht="15.75" x14ac:dyDescent="0.25">
      <c r="A10" s="20" t="s">
        <v>8</v>
      </c>
      <c r="B10" s="56"/>
      <c r="C10" s="54" t="s">
        <v>290</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1" t="s">
        <v>372</v>
      </c>
      <c r="B1" s="272"/>
      <c r="C1" s="272"/>
      <c r="D1" s="272"/>
      <c r="E1" s="272"/>
      <c r="F1" s="272"/>
      <c r="G1" s="273"/>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11478.048904056111</v>
      </c>
      <c r="E3" s="53">
        <f>E8+('Budžeta ieņēmumi un izdevumi'!J15-'Budžeta ieņēmumi un izdevumi'!E15)</f>
        <v>12340.049011519228</v>
      </c>
      <c r="F3" s="53">
        <f>F8+('Budžeta ieņēmumi un izdevumi'!K15-'Budžeta ieņēmumi un izdevumi'!F15)</f>
        <v>12188.853516259705</v>
      </c>
      <c r="G3" s="53">
        <f>G8+('Budžeta ieņēmumi un izdevumi'!L15-'Budžeta ieņēmumi un izdevumi'!G15)</f>
        <v>12847.051606137726</v>
      </c>
      <c r="H3" s="28"/>
    </row>
    <row r="4" spans="1:15" ht="15.75" x14ac:dyDescent="0.25">
      <c r="A4" s="20" t="s">
        <v>2</v>
      </c>
      <c r="B4" s="56"/>
      <c r="C4" s="54" t="s">
        <v>133</v>
      </c>
      <c r="D4" s="53">
        <f>D3/Makro!R6*100</f>
        <v>37.399999999999991</v>
      </c>
      <c r="E4" s="53">
        <f>E3/Makro!S6*100</f>
        <v>38</v>
      </c>
      <c r="F4" s="53">
        <f>F3/Makro!T6*100</f>
        <v>35.6</v>
      </c>
      <c r="G4" s="53">
        <f>G3/Makro!U6*100</f>
        <v>35.599999999999994</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1" t="s">
        <v>367</v>
      </c>
      <c r="B1" s="272"/>
      <c r="C1" s="272"/>
      <c r="D1" s="272"/>
      <c r="E1" s="272"/>
      <c r="F1" s="273"/>
      <c r="G1" s="26"/>
      <c r="H1" s="29"/>
    </row>
    <row r="2" spans="1:8" ht="15.75" x14ac:dyDescent="0.25">
      <c r="A2" s="17" t="s">
        <v>0</v>
      </c>
      <c r="B2" s="17" t="s">
        <v>368</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87A5A9-0A14-4E99-A310-B6620E3627F9}">
  <ds:schemaRefs>
    <ds:schemaRef ds:uri="18cde31a-aed2-49ce-b570-e812b29b6342"/>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9c5f4703-e5b5-4a71-bd00-8c265978af61"/>
    <ds:schemaRef ds:uri="http://www.w3.org/XML/1998/namespace"/>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3.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Fiskālās disciplīnas padome</dc:creator>
  <cp:lastModifiedBy>Dace</cp:lastModifiedBy>
  <cp:lastPrinted>2018-05-27T07:17:38Z</cp:lastPrinted>
  <dcterms:created xsi:type="dcterms:W3CDTF">2018-03-01T12:32:15Z</dcterms:created>
  <dcterms:modified xsi:type="dcterms:W3CDTF">2018-05-27T07:20:06Z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